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W:\Agrisano\stiftung\geschStelle\beratung\!abt-beratung\5_Projekte\28_Beitragsrechner Pencas\V003\"/>
    </mc:Choice>
  </mc:AlternateContent>
  <workbookProtection workbookAlgorithmName="SHA-512" workbookHashValue="sbIfIai5GwWW1rA334H2/hXkIWoj97raBbwoCsvhpubsPJR2jEduKCo6DjR/DWG0UDpMtkUrle2za2E2Dzh9cg==" workbookSaltValue="cOccxc7o+YqxSDtMwvMdsg==" workbookSpinCount="100000" lockStructure="1"/>
  <bookViews>
    <workbookView xWindow="0" yWindow="0" windowWidth="28800" windowHeight="11730" tabRatio="844" firstSheet="5" activeTab="5"/>
  </bookViews>
  <sheets>
    <sheet name="Tarife" sheetId="1" state="hidden" r:id="rId1"/>
    <sheet name="Parameter" sheetId="7" state="hidden" r:id="rId2"/>
    <sheet name="Listen" sheetId="4" state="hidden" r:id="rId3"/>
    <sheet name="Texte" sheetId="3" state="hidden" r:id="rId4"/>
    <sheet name="Berechnung_einzeln" sheetId="5" state="hidden" r:id="rId5"/>
    <sheet name="Beitragsrechner" sheetId="6" r:id="rId6"/>
    <sheet name="Beitragsrechner IV" sheetId="11" state="hidden" r:id="rId7"/>
    <sheet name="Druck" sheetId="8" r:id="rId8"/>
    <sheet name="Erfassung_Bestand" sheetId="9" state="hidden" r:id="rId9"/>
    <sheet name="Bestandesübersicht" sheetId="10" state="hidden" r:id="rId10"/>
  </sheets>
  <definedNames>
    <definedName name="b_anst_dauer">Berechnung_einzeln!$B$7</definedName>
    <definedName name="b_bvgverslohn">Berechnung_einzeln!$B$21</definedName>
    <definedName name="b_grundlagen_erf">Berechnung_einzeln!$I$18</definedName>
    <definedName name="b_grundlagen_erf1">Berechnung_einzeln!$I$17</definedName>
    <definedName name="b_koordLohn">Berechnung_einzeln!$B$19</definedName>
    <definedName name="b_lohn_jahr">Berechnung_einzeln!$B$13</definedName>
    <definedName name="b_prämie_ges">Berechnung_einzeln!$B$46</definedName>
    <definedName name="b_prämie_tot">Berechnung_einzeln!$B$31</definedName>
    <definedName name="b_prämie_tot_netto">Berechnung_einzeln!$B$45</definedName>
    <definedName name="b_risiko_satz">Berechnung_einzeln!$B$42</definedName>
    <definedName name="b_risikoprämie">Berechnung_einzeln!$B$43</definedName>
    <definedName name="b_sifo">Berechnung_einzeln!$B$34</definedName>
    <definedName name="b_sifo_satz">Berechnung_einzeln!$B$33</definedName>
    <definedName name="b_sparprämie">Berechnung_einzeln!$B$29</definedName>
    <definedName name="b_sparprämie_satz">Berechnung_einzeln!$B$28</definedName>
    <definedName name="b_sparprämie_satz_z">Berechnung_einzeln!$B$52</definedName>
    <definedName name="b_sparprämie_z">Berechnung_einzeln!$B$53</definedName>
    <definedName name="b_vk_theo">Berechnung_einzeln!$B$36</definedName>
    <definedName name="b_vkeff">Berechnung_einzeln!$B$39</definedName>
    <definedName name="be_anteil_an">Erfassung_Bestand!$B$7</definedName>
    <definedName name="be_anzahl">Erfassung_Bestand!$A$1013</definedName>
    <definedName name="be_basisplan">Erfassung_Bestand!$B$3</definedName>
    <definedName name="be_bereich">Erfassung_Bestand!$A$12:$G$1012</definedName>
    <definedName name="be_betrieb">Erfassung_Bestand!$F$3</definedName>
    <definedName name="be_betrieb_adresse">Erfassung_Bestand!$F$4</definedName>
    <definedName name="be_koa">Erfassung_Bestand!$B$4</definedName>
    <definedName name="be_vktarif">Erfassung_Bestand!$B$6</definedName>
    <definedName name="be_zusatzplan">Erfassung_Bestand!$B$5</definedName>
    <definedName name="be1_bereich">Bestandesübersicht!$A$10:$R$1011</definedName>
    <definedName name="_xlnm.Print_Area" localSheetId="5">Beitragsrechner!$A$50:$K$50</definedName>
    <definedName name="_xlnm.Print_Area" localSheetId="6">'Beitragsrechner IV'!$A$5:$K$42</definedName>
    <definedName name="_xlnm.Print_Titles" localSheetId="9">Bestandesübersicht!$7:$9</definedName>
    <definedName name="li_basisplan">Listen!$A$16:$A$18</definedName>
    <definedName name="li_geschlecht">Listen!$A$8:$A$9</definedName>
    <definedName name="li_ivaktiv">Listen!$A$78:$A$79</definedName>
    <definedName name="li_koabzug">Listen!$A$28:$A$29</definedName>
    <definedName name="li_sprache">Listen!$A$2:$A$4</definedName>
    <definedName name="li_vktarif">Listen!$A$33:$A$38</definedName>
    <definedName name="li_zusatzplan">Listen!$A$22:$A$24</definedName>
    <definedName name="p_alter_max_m">Parameter!$B$16</definedName>
    <definedName name="p_alter_max_w">Parameter!$B$17</definedName>
    <definedName name="p_alter_min">Parameter!$B$15</definedName>
    <definedName name="p_eintrittsschwelle">Parameter!$B$10</definedName>
    <definedName name="p_jahr">Parameter!$B$3</definedName>
    <definedName name="p_jahr_beginn">Parameter!$B$4</definedName>
    <definedName name="p_jahr_ende">Parameter!$B$5</definedName>
    <definedName name="p_jahr_tage">Parameter!$B$6</definedName>
    <definedName name="p_max_ahvlohn">Parameter!$B$13</definedName>
    <definedName name="p_max_koabzug">Parameter!$B$9</definedName>
    <definedName name="p_max_kolohn">Parameter!$B$12</definedName>
    <definedName name="p_maxBVGLohn">Parameter!$B$11</definedName>
    <definedName name="p_min_kolohn">Parameter!$B$8</definedName>
    <definedName name="p_zins">Parameter!$B$14</definedName>
    <definedName name="pr_risiko">Tarife!$A$4:$I$51</definedName>
    <definedName name="pr_sparteil">Tarife!$A$61:$E$108</definedName>
    <definedName name="pr_vkrabatt">Tarife!$N$4:$P$9</definedName>
    <definedName name="te_beitrag_ag">Listen!$A$63</definedName>
    <definedName name="te_beitrag_an">Listen!$A$54</definedName>
    <definedName name="te_beitrag_an2">Listen!$A$55</definedName>
    <definedName name="te_fusszeile">Listen!$A$59</definedName>
    <definedName name="te_hinweis_zins">Listen!$A$60</definedName>
    <definedName name="te_hinweis1">Listen!$A$61</definedName>
    <definedName name="te_hinweis2">Listen!$A$60</definedName>
    <definedName name="te_jahrgang">Listen!$A$44</definedName>
    <definedName name="te_lohn">Listen!$A$45</definedName>
    <definedName name="te_name">Listen!$A$43</definedName>
    <definedName name="te_pencas1">Listen!$A$57</definedName>
    <definedName name="te_pencas2">Listen!$A$58</definedName>
    <definedName name="te_risikoprämie">Listen!$A$49</definedName>
    <definedName name="te_risikoprämie2">Listen!$A$50</definedName>
    <definedName name="te_sifo">Listen!$A$52</definedName>
    <definedName name="te_sparprämie">Listen!$A$47</definedName>
    <definedName name="te_sparprämie2">Listen!$A$48</definedName>
    <definedName name="te_titel">Listen!$A$56</definedName>
    <definedName name="te_titel_hinweis">Listen!$A$62</definedName>
    <definedName name="te_tot_betrieb">Listen!$A$42</definedName>
    <definedName name="te_totprämie">Listen!$A$53</definedName>
    <definedName name="te_vers_lohn">Listen!$A$46</definedName>
    <definedName name="te_verwkosten">Listen!$A$41</definedName>
    <definedName name="te_verwkosten2">Listen!$A$51</definedName>
    <definedName name="texte">Texte!$A$2:$D$210</definedName>
    <definedName name="u_ahvnr">Listen!$B$86</definedName>
    <definedName name="u_anst_ende">Listen!$B$94</definedName>
    <definedName name="u_anst_start">Listen!$B$93</definedName>
    <definedName name="u_erf_anst_ende">Beitragsrechner!$H$11</definedName>
    <definedName name="u_erf_anst_start">Beitragsrechner!$H$10</definedName>
    <definedName name="u_erf_geschlecht">Beitragsrechner!$C$12</definedName>
    <definedName name="u_erf_jahrgang">Beitragsrechner!$C$11</definedName>
    <definedName name="u_erf_lohn">Beitragsrechner!$H$13</definedName>
    <definedName name="u_erf_name">Beitragsrechner!$C$9</definedName>
    <definedName name="u_erf_plan">Beitragsrechner!$C$13</definedName>
    <definedName name="u_erf_plan_koa">Beitragsrechner!$C$14</definedName>
    <definedName name="u_erf_vkrabatt">Beitragsrechner!$C$15</definedName>
    <definedName name="u_erf_zusatzplan">Beitragsrechner!$C$16</definedName>
    <definedName name="u_geschlecht">Listen!$C$8</definedName>
    <definedName name="u_geschlecht_k">Listen!$C$11</definedName>
    <definedName name="u_geschlecht1">Listen!$B$88</definedName>
    <definedName name="u_ivaktiv">'Beitragsrechner IV'!$C$2</definedName>
    <definedName name="u_ivaktiv1">Listen!$C$78</definedName>
    <definedName name="u_ivfaktor">Listen!$B$74</definedName>
    <definedName name="u_ivgrad">'Beitragsrechner IV'!$H$20</definedName>
    <definedName name="u_ivreduktion">Listen!$B$75</definedName>
    <definedName name="u_jahrgang">Listen!$B$87</definedName>
    <definedName name="u_lohn">Listen!$B$95</definedName>
    <definedName name="u_name">Listen!$B$85</definedName>
    <definedName name="u_plan">Listen!$C$16</definedName>
    <definedName name="u_plan_koa">Listen!$C$28</definedName>
    <definedName name="u_plan_koa1">Listen!$B$90</definedName>
    <definedName name="u_plan1">Listen!$B$89</definedName>
    <definedName name="u_sprache">Listen!$C$2</definedName>
    <definedName name="u_sprache1">Beitragsrechner!$M$3</definedName>
    <definedName name="u_vkrabatt">Listen!$C$33</definedName>
    <definedName name="u_vkrabatt1">Listen!$B$91</definedName>
    <definedName name="u_zusatzplan">Listen!$C$22</definedName>
    <definedName name="u_zusatzplan1">Listen!$B$92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A4" i="1"/>
  <c r="G18" i="9" l="1"/>
  <c r="D90" i="4" l="1"/>
  <c r="E16" i="8" l="1"/>
  <c r="B8" i="7"/>
  <c r="C86" i="4" l="1"/>
  <c r="D95" i="4"/>
  <c r="D94" i="4"/>
  <c r="C95" i="4"/>
  <c r="C94" i="4"/>
  <c r="C93" i="4"/>
  <c r="D91" i="4"/>
  <c r="D92" i="4"/>
  <c r="C90" i="4"/>
  <c r="C91" i="4"/>
  <c r="C92" i="4"/>
  <c r="D89" i="4"/>
  <c r="C89" i="4"/>
  <c r="D88" i="4"/>
  <c r="D87" i="4"/>
  <c r="C88" i="4"/>
  <c r="C87" i="4"/>
  <c r="C85" i="4"/>
  <c r="D86" i="4" l="1"/>
  <c r="H13" i="11"/>
  <c r="J6" i="11"/>
  <c r="J2" i="6" l="1"/>
  <c r="G15" i="9"/>
  <c r="G16" i="9"/>
  <c r="G17" i="9"/>
  <c r="G19" i="9"/>
  <c r="G20" i="9"/>
  <c r="G21" i="9"/>
  <c r="G22" i="9"/>
  <c r="G23" i="9"/>
  <c r="G24" i="9"/>
  <c r="G25" i="9"/>
  <c r="G26" i="9"/>
  <c r="G27" i="9"/>
  <c r="G28" i="9"/>
  <c r="G29" i="9"/>
  <c r="G30" i="9"/>
  <c r="G31" i="9"/>
  <c r="G32" i="9"/>
  <c r="G33" i="9"/>
  <c r="G34" i="9"/>
  <c r="G35" i="9"/>
  <c r="G36" i="9"/>
  <c r="G37" i="9"/>
  <c r="G38" i="9"/>
  <c r="G39" i="9"/>
  <c r="C2" i="4"/>
  <c r="E41" i="8" s="1"/>
  <c r="G14"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13"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508" i="9"/>
  <c r="G509" i="9"/>
  <c r="G510" i="9"/>
  <c r="G511" i="9"/>
  <c r="G512" i="9"/>
  <c r="G513" i="9"/>
  <c r="G514" i="9"/>
  <c r="G515" i="9"/>
  <c r="G516" i="9"/>
  <c r="G517" i="9"/>
  <c r="G518" i="9"/>
  <c r="G519" i="9"/>
  <c r="G520" i="9"/>
  <c r="G521" i="9"/>
  <c r="G522" i="9"/>
  <c r="G523" i="9"/>
  <c r="G524" i="9"/>
  <c r="G525" i="9"/>
  <c r="G526" i="9"/>
  <c r="G527" i="9"/>
  <c r="G528" i="9"/>
  <c r="G529" i="9"/>
  <c r="G530" i="9"/>
  <c r="G531" i="9"/>
  <c r="G532" i="9"/>
  <c r="G533" i="9"/>
  <c r="G534" i="9"/>
  <c r="G535" i="9"/>
  <c r="G536" i="9"/>
  <c r="G537" i="9"/>
  <c r="G538" i="9"/>
  <c r="G539" i="9"/>
  <c r="G540" i="9"/>
  <c r="G541" i="9"/>
  <c r="G542" i="9"/>
  <c r="G543" i="9"/>
  <c r="G544" i="9"/>
  <c r="G545" i="9"/>
  <c r="G546" i="9"/>
  <c r="G547" i="9"/>
  <c r="G548" i="9"/>
  <c r="G549" i="9"/>
  <c r="G550" i="9"/>
  <c r="G551" i="9"/>
  <c r="G552" i="9"/>
  <c r="G553" i="9"/>
  <c r="G554" i="9"/>
  <c r="G555" i="9"/>
  <c r="G556" i="9"/>
  <c r="G557" i="9"/>
  <c r="G558" i="9"/>
  <c r="G559" i="9"/>
  <c r="G560" i="9"/>
  <c r="G561" i="9"/>
  <c r="G562" i="9"/>
  <c r="G563" i="9"/>
  <c r="G564" i="9"/>
  <c r="G565" i="9"/>
  <c r="G566" i="9"/>
  <c r="G567" i="9"/>
  <c r="G568" i="9"/>
  <c r="G569" i="9"/>
  <c r="G570" i="9"/>
  <c r="G571" i="9"/>
  <c r="G572" i="9"/>
  <c r="G573" i="9"/>
  <c r="G574" i="9"/>
  <c r="G575" i="9"/>
  <c r="G576" i="9"/>
  <c r="G577" i="9"/>
  <c r="G578" i="9"/>
  <c r="G579" i="9"/>
  <c r="G580" i="9"/>
  <c r="G581" i="9"/>
  <c r="G582" i="9"/>
  <c r="G583" i="9"/>
  <c r="G584" i="9"/>
  <c r="G585" i="9"/>
  <c r="G586" i="9"/>
  <c r="G587" i="9"/>
  <c r="G588" i="9"/>
  <c r="G589" i="9"/>
  <c r="G590" i="9"/>
  <c r="G591" i="9"/>
  <c r="G592" i="9"/>
  <c r="G593" i="9"/>
  <c r="G594" i="9"/>
  <c r="G595" i="9"/>
  <c r="G596" i="9"/>
  <c r="G597" i="9"/>
  <c r="G598" i="9"/>
  <c r="G599" i="9"/>
  <c r="G600" i="9"/>
  <c r="G601" i="9"/>
  <c r="G602" i="9"/>
  <c r="G603" i="9"/>
  <c r="G604" i="9"/>
  <c r="G605" i="9"/>
  <c r="G606" i="9"/>
  <c r="G607" i="9"/>
  <c r="G608" i="9"/>
  <c r="G609" i="9"/>
  <c r="G610" i="9"/>
  <c r="G611" i="9"/>
  <c r="G612" i="9"/>
  <c r="G613" i="9"/>
  <c r="G614" i="9"/>
  <c r="G615" i="9"/>
  <c r="G616" i="9"/>
  <c r="G617" i="9"/>
  <c r="G618" i="9"/>
  <c r="G619" i="9"/>
  <c r="G620" i="9"/>
  <c r="G621" i="9"/>
  <c r="G622" i="9"/>
  <c r="G623" i="9"/>
  <c r="G624" i="9"/>
  <c r="G625" i="9"/>
  <c r="G626" i="9"/>
  <c r="G627" i="9"/>
  <c r="G628" i="9"/>
  <c r="G629" i="9"/>
  <c r="G630" i="9"/>
  <c r="G631" i="9"/>
  <c r="G632" i="9"/>
  <c r="G633" i="9"/>
  <c r="G634" i="9"/>
  <c r="G635" i="9"/>
  <c r="G636" i="9"/>
  <c r="G637" i="9"/>
  <c r="G638" i="9"/>
  <c r="G639" i="9"/>
  <c r="G640" i="9"/>
  <c r="G641" i="9"/>
  <c r="G642" i="9"/>
  <c r="G643" i="9"/>
  <c r="G644" i="9"/>
  <c r="G645" i="9"/>
  <c r="G646" i="9"/>
  <c r="G647" i="9"/>
  <c r="G648" i="9"/>
  <c r="G649" i="9"/>
  <c r="G650" i="9"/>
  <c r="G651" i="9"/>
  <c r="G652" i="9"/>
  <c r="G653" i="9"/>
  <c r="G654" i="9"/>
  <c r="G655" i="9"/>
  <c r="G656" i="9"/>
  <c r="G657" i="9"/>
  <c r="G658" i="9"/>
  <c r="G659" i="9"/>
  <c r="G660" i="9"/>
  <c r="G661" i="9"/>
  <c r="G662" i="9"/>
  <c r="G663" i="9"/>
  <c r="G664" i="9"/>
  <c r="G665" i="9"/>
  <c r="G666" i="9"/>
  <c r="G667" i="9"/>
  <c r="G668" i="9"/>
  <c r="G669" i="9"/>
  <c r="G670" i="9"/>
  <c r="G671" i="9"/>
  <c r="G672" i="9"/>
  <c r="G673" i="9"/>
  <c r="G674" i="9"/>
  <c r="G675" i="9"/>
  <c r="G676" i="9"/>
  <c r="G677" i="9"/>
  <c r="G678" i="9"/>
  <c r="G679" i="9"/>
  <c r="G680" i="9"/>
  <c r="G681" i="9"/>
  <c r="G682" i="9"/>
  <c r="G683" i="9"/>
  <c r="G684" i="9"/>
  <c r="G685" i="9"/>
  <c r="G686" i="9"/>
  <c r="G687" i="9"/>
  <c r="G688" i="9"/>
  <c r="G689" i="9"/>
  <c r="G690" i="9"/>
  <c r="G691" i="9"/>
  <c r="G692" i="9"/>
  <c r="G693" i="9"/>
  <c r="G694" i="9"/>
  <c r="G695" i="9"/>
  <c r="G696" i="9"/>
  <c r="G697" i="9"/>
  <c r="G698" i="9"/>
  <c r="G699" i="9"/>
  <c r="G700" i="9"/>
  <c r="G701" i="9"/>
  <c r="G702" i="9"/>
  <c r="G703" i="9"/>
  <c r="G704" i="9"/>
  <c r="G705" i="9"/>
  <c r="G706" i="9"/>
  <c r="G707" i="9"/>
  <c r="G708" i="9"/>
  <c r="G709" i="9"/>
  <c r="G710" i="9"/>
  <c r="G711" i="9"/>
  <c r="G712" i="9"/>
  <c r="G713" i="9"/>
  <c r="G714" i="9"/>
  <c r="G715" i="9"/>
  <c r="G716" i="9"/>
  <c r="G717" i="9"/>
  <c r="G718" i="9"/>
  <c r="G719" i="9"/>
  <c r="G720" i="9"/>
  <c r="G721" i="9"/>
  <c r="G722" i="9"/>
  <c r="G723" i="9"/>
  <c r="G724" i="9"/>
  <c r="G725" i="9"/>
  <c r="G726" i="9"/>
  <c r="G727" i="9"/>
  <c r="G728" i="9"/>
  <c r="G729" i="9"/>
  <c r="G730" i="9"/>
  <c r="G731" i="9"/>
  <c r="G732" i="9"/>
  <c r="G733" i="9"/>
  <c r="G734" i="9"/>
  <c r="G735" i="9"/>
  <c r="G736" i="9"/>
  <c r="G737" i="9"/>
  <c r="G738" i="9"/>
  <c r="G739" i="9"/>
  <c r="G740" i="9"/>
  <c r="G741" i="9"/>
  <c r="G742" i="9"/>
  <c r="G743" i="9"/>
  <c r="G744" i="9"/>
  <c r="G745" i="9"/>
  <c r="G746" i="9"/>
  <c r="G747" i="9"/>
  <c r="G748" i="9"/>
  <c r="G749" i="9"/>
  <c r="G750" i="9"/>
  <c r="G751" i="9"/>
  <c r="G752" i="9"/>
  <c r="G753" i="9"/>
  <c r="G754" i="9"/>
  <c r="G755" i="9"/>
  <c r="G756" i="9"/>
  <c r="G757" i="9"/>
  <c r="G758" i="9"/>
  <c r="G759" i="9"/>
  <c r="G760" i="9"/>
  <c r="G761" i="9"/>
  <c r="G762" i="9"/>
  <c r="G763" i="9"/>
  <c r="G764" i="9"/>
  <c r="G765" i="9"/>
  <c r="G766" i="9"/>
  <c r="G767" i="9"/>
  <c r="G768" i="9"/>
  <c r="G769" i="9"/>
  <c r="G770" i="9"/>
  <c r="G771" i="9"/>
  <c r="G772" i="9"/>
  <c r="G773" i="9"/>
  <c r="G774" i="9"/>
  <c r="G775" i="9"/>
  <c r="G776" i="9"/>
  <c r="G777" i="9"/>
  <c r="G778" i="9"/>
  <c r="G779" i="9"/>
  <c r="G780" i="9"/>
  <c r="G781" i="9"/>
  <c r="G782" i="9"/>
  <c r="G783" i="9"/>
  <c r="G784" i="9"/>
  <c r="G785" i="9"/>
  <c r="G786" i="9"/>
  <c r="G787" i="9"/>
  <c r="G788" i="9"/>
  <c r="G789" i="9"/>
  <c r="G790" i="9"/>
  <c r="G791" i="9"/>
  <c r="G792" i="9"/>
  <c r="G793" i="9"/>
  <c r="G794" i="9"/>
  <c r="G795" i="9"/>
  <c r="G796" i="9"/>
  <c r="G797" i="9"/>
  <c r="G798" i="9"/>
  <c r="G799" i="9"/>
  <c r="G800" i="9"/>
  <c r="G801" i="9"/>
  <c r="G802" i="9"/>
  <c r="G803" i="9"/>
  <c r="G804" i="9"/>
  <c r="G805" i="9"/>
  <c r="G806" i="9"/>
  <c r="G807" i="9"/>
  <c r="G808" i="9"/>
  <c r="G809" i="9"/>
  <c r="G810" i="9"/>
  <c r="G811" i="9"/>
  <c r="G812" i="9"/>
  <c r="G813" i="9"/>
  <c r="G814" i="9"/>
  <c r="G815" i="9"/>
  <c r="G816" i="9"/>
  <c r="G817" i="9"/>
  <c r="G818" i="9"/>
  <c r="G819" i="9"/>
  <c r="G820" i="9"/>
  <c r="G821" i="9"/>
  <c r="G822" i="9"/>
  <c r="G823" i="9"/>
  <c r="G824" i="9"/>
  <c r="G825" i="9"/>
  <c r="G826" i="9"/>
  <c r="G827" i="9"/>
  <c r="G828" i="9"/>
  <c r="G829" i="9"/>
  <c r="G830" i="9"/>
  <c r="G831" i="9"/>
  <c r="G832" i="9"/>
  <c r="G833" i="9"/>
  <c r="G834" i="9"/>
  <c r="G835" i="9"/>
  <c r="G836" i="9"/>
  <c r="G837" i="9"/>
  <c r="G838" i="9"/>
  <c r="G839" i="9"/>
  <c r="G840" i="9"/>
  <c r="G841" i="9"/>
  <c r="G842" i="9"/>
  <c r="G843" i="9"/>
  <c r="G844" i="9"/>
  <c r="G845" i="9"/>
  <c r="G846" i="9"/>
  <c r="G847" i="9"/>
  <c r="G848" i="9"/>
  <c r="G849" i="9"/>
  <c r="G850" i="9"/>
  <c r="G851" i="9"/>
  <c r="G852" i="9"/>
  <c r="G853" i="9"/>
  <c r="G854" i="9"/>
  <c r="G855" i="9"/>
  <c r="G856" i="9"/>
  <c r="G857" i="9"/>
  <c r="G858" i="9"/>
  <c r="G859" i="9"/>
  <c r="G860" i="9"/>
  <c r="G861" i="9"/>
  <c r="G862" i="9"/>
  <c r="G863" i="9"/>
  <c r="G864" i="9"/>
  <c r="G865" i="9"/>
  <c r="G866" i="9"/>
  <c r="G867" i="9"/>
  <c r="G868" i="9"/>
  <c r="G869" i="9"/>
  <c r="G870" i="9"/>
  <c r="G871" i="9"/>
  <c r="G872" i="9"/>
  <c r="G873" i="9"/>
  <c r="G874" i="9"/>
  <c r="G875" i="9"/>
  <c r="G876" i="9"/>
  <c r="G877" i="9"/>
  <c r="G878" i="9"/>
  <c r="G879" i="9"/>
  <c r="G880" i="9"/>
  <c r="G881" i="9"/>
  <c r="G882" i="9"/>
  <c r="G883" i="9"/>
  <c r="G884" i="9"/>
  <c r="G885" i="9"/>
  <c r="G886" i="9"/>
  <c r="G887" i="9"/>
  <c r="G888" i="9"/>
  <c r="G889" i="9"/>
  <c r="G890" i="9"/>
  <c r="G891" i="9"/>
  <c r="G892" i="9"/>
  <c r="G893" i="9"/>
  <c r="G894" i="9"/>
  <c r="G895" i="9"/>
  <c r="G896" i="9"/>
  <c r="G897" i="9"/>
  <c r="G898" i="9"/>
  <c r="G899" i="9"/>
  <c r="G900" i="9"/>
  <c r="G901" i="9"/>
  <c r="G902" i="9"/>
  <c r="G903" i="9"/>
  <c r="G904" i="9"/>
  <c r="G905" i="9"/>
  <c r="G906" i="9"/>
  <c r="G907" i="9"/>
  <c r="G908" i="9"/>
  <c r="G909" i="9"/>
  <c r="G910" i="9"/>
  <c r="G911" i="9"/>
  <c r="G912" i="9"/>
  <c r="G913" i="9"/>
  <c r="G914" i="9"/>
  <c r="G915" i="9"/>
  <c r="G916" i="9"/>
  <c r="G917" i="9"/>
  <c r="G918" i="9"/>
  <c r="G919" i="9"/>
  <c r="G920" i="9"/>
  <c r="G921" i="9"/>
  <c r="G922" i="9"/>
  <c r="G923" i="9"/>
  <c r="G924" i="9"/>
  <c r="G925" i="9"/>
  <c r="G926" i="9"/>
  <c r="G927" i="9"/>
  <c r="G928" i="9"/>
  <c r="G929" i="9"/>
  <c r="G930" i="9"/>
  <c r="G931" i="9"/>
  <c r="G932" i="9"/>
  <c r="G933" i="9"/>
  <c r="G934" i="9"/>
  <c r="G935" i="9"/>
  <c r="G936" i="9"/>
  <c r="G937" i="9"/>
  <c r="G938" i="9"/>
  <c r="G939" i="9"/>
  <c r="G940" i="9"/>
  <c r="G941" i="9"/>
  <c r="G942" i="9"/>
  <c r="G943" i="9"/>
  <c r="G944" i="9"/>
  <c r="G945" i="9"/>
  <c r="G946" i="9"/>
  <c r="G947" i="9"/>
  <c r="G948" i="9"/>
  <c r="G949" i="9"/>
  <c r="G950" i="9"/>
  <c r="G951" i="9"/>
  <c r="G952" i="9"/>
  <c r="G953" i="9"/>
  <c r="G954" i="9"/>
  <c r="G955" i="9"/>
  <c r="G956" i="9"/>
  <c r="G957" i="9"/>
  <c r="G958" i="9"/>
  <c r="G959" i="9"/>
  <c r="G960" i="9"/>
  <c r="G961" i="9"/>
  <c r="G962" i="9"/>
  <c r="G963" i="9"/>
  <c r="G964" i="9"/>
  <c r="G965" i="9"/>
  <c r="G966" i="9"/>
  <c r="G967" i="9"/>
  <c r="G968" i="9"/>
  <c r="G969" i="9"/>
  <c r="G970" i="9"/>
  <c r="G971" i="9"/>
  <c r="G972" i="9"/>
  <c r="G973" i="9"/>
  <c r="G974" i="9"/>
  <c r="G975" i="9"/>
  <c r="G976" i="9"/>
  <c r="G977" i="9"/>
  <c r="G978" i="9"/>
  <c r="G979" i="9"/>
  <c r="G980" i="9"/>
  <c r="G981" i="9"/>
  <c r="G982" i="9"/>
  <c r="G983" i="9"/>
  <c r="G984" i="9"/>
  <c r="G985" i="9"/>
  <c r="G986" i="9"/>
  <c r="G987" i="9"/>
  <c r="G988" i="9"/>
  <c r="G989" i="9"/>
  <c r="G990" i="9"/>
  <c r="G991" i="9"/>
  <c r="G992" i="9"/>
  <c r="G993" i="9"/>
  <c r="G994" i="9"/>
  <c r="G995" i="9"/>
  <c r="G996" i="9"/>
  <c r="G997" i="9"/>
  <c r="G998" i="9"/>
  <c r="G999" i="9"/>
  <c r="G1000" i="9"/>
  <c r="G1001" i="9"/>
  <c r="G1002" i="9"/>
  <c r="G1003" i="9"/>
  <c r="G1004" i="9"/>
  <c r="G1005" i="9"/>
  <c r="G1006" i="9"/>
  <c r="G1007" i="9"/>
  <c r="G1008" i="9"/>
  <c r="G1009" i="9"/>
  <c r="G1010" i="9"/>
  <c r="G1011" i="9"/>
  <c r="G1012" i="9"/>
  <c r="G12" i="9"/>
  <c r="A1013" i="9"/>
  <c r="H9" i="6"/>
  <c r="N12" i="8"/>
  <c r="A14" i="7"/>
  <c r="B5" i="7"/>
  <c r="B4" i="7"/>
  <c r="B6" i="7" s="1"/>
  <c r="B2" i="7"/>
  <c r="A5" i="1"/>
  <c r="A6" i="1" l="1"/>
  <c r="J5" i="1"/>
  <c r="B53" i="8"/>
  <c r="A57" i="8"/>
  <c r="A63" i="4"/>
  <c r="A19" i="11"/>
  <c r="A20" i="11"/>
  <c r="A17" i="11"/>
  <c r="A18" i="11"/>
  <c r="E50" i="6"/>
  <c r="A9" i="9"/>
  <c r="A2" i="11"/>
  <c r="A1" i="11"/>
  <c r="A62" i="4"/>
  <c r="J24" i="8"/>
  <c r="B16" i="8"/>
  <c r="A60" i="4"/>
  <c r="A61" i="4"/>
  <c r="A7" i="11"/>
  <c r="B14" i="8"/>
  <c r="A5" i="6"/>
  <c r="A6" i="6"/>
  <c r="A10" i="6"/>
  <c r="A34" i="4"/>
  <c r="J23" i="6"/>
  <c r="A38" i="4"/>
  <c r="D39" i="6"/>
  <c r="B12" i="8"/>
  <c r="F11" i="6"/>
  <c r="A57" i="4"/>
  <c r="B13" i="8"/>
  <c r="J10" i="8"/>
  <c r="B11" i="9"/>
  <c r="F16" i="6"/>
  <c r="A5" i="9"/>
  <c r="A44" i="4"/>
  <c r="A59" i="4"/>
  <c r="J18" i="8"/>
  <c r="A79" i="4"/>
  <c r="A78" i="4"/>
  <c r="C78" i="4" s="1"/>
  <c r="B86" i="4" s="1"/>
  <c r="E13" i="8" s="1"/>
  <c r="A9" i="4"/>
  <c r="F21" i="11"/>
  <c r="F20" i="11"/>
  <c r="B20" i="8"/>
  <c r="J12" i="8"/>
  <c r="A11" i="6"/>
  <c r="A29" i="6"/>
  <c r="G33" i="6"/>
  <c r="F11" i="9"/>
  <c r="A46" i="4"/>
  <c r="A23" i="4"/>
  <c r="B23" i="8"/>
  <c r="B22" i="8"/>
  <c r="B7" i="8"/>
  <c r="J14" i="8"/>
  <c r="A15" i="6"/>
  <c r="A23" i="6"/>
  <c r="B32" i="8"/>
  <c r="A17" i="4"/>
  <c r="A7" i="9"/>
  <c r="A50" i="4"/>
  <c r="J30" i="11"/>
  <c r="D30" i="11"/>
  <c r="E28" i="11"/>
  <c r="F22" i="11"/>
  <c r="F15" i="11"/>
  <c r="A10" i="11"/>
  <c r="H6" i="11"/>
  <c r="A67" i="4"/>
  <c r="G28" i="11"/>
  <c r="A16" i="11"/>
  <c r="A14" i="11"/>
  <c r="A72" i="4"/>
  <c r="G40" i="11"/>
  <c r="I30" i="11"/>
  <c r="B30" i="11"/>
  <c r="C28" i="11"/>
  <c r="F18" i="11"/>
  <c r="A15" i="11"/>
  <c r="F13" i="11"/>
  <c r="A9" i="11"/>
  <c r="H5" i="11"/>
  <c r="K30" i="11"/>
  <c r="F17" i="11"/>
  <c r="A11" i="11"/>
  <c r="H30" i="11"/>
  <c r="I28" i="11"/>
  <c r="A28" i="11"/>
  <c r="F23" i="11"/>
  <c r="F16" i="11"/>
  <c r="F14" i="11"/>
  <c r="A13" i="11"/>
  <c r="G38" i="11"/>
  <c r="A34" i="11"/>
  <c r="F30" i="11"/>
  <c r="A26" i="11"/>
  <c r="F19" i="11"/>
  <c r="A3" i="6"/>
  <c r="A7" i="6"/>
  <c r="B15" i="8"/>
  <c r="J20" i="8"/>
  <c r="B21" i="8"/>
  <c r="A58" i="8"/>
  <c r="J13" i="8"/>
  <c r="B18" i="8"/>
  <c r="A12" i="6"/>
  <c r="A16" i="6"/>
  <c r="F13" i="6"/>
  <c r="A21" i="6"/>
  <c r="C23" i="6"/>
  <c r="D25" i="6"/>
  <c r="J25" i="6"/>
  <c r="B35" i="8"/>
  <c r="A16" i="4"/>
  <c r="A1" i="9"/>
  <c r="A6" i="9"/>
  <c r="C11" i="9"/>
  <c r="G11" i="9"/>
  <c r="F17" i="6"/>
  <c r="A47" i="4"/>
  <c r="A51" i="4"/>
  <c r="A54" i="4"/>
  <c r="A58" i="4"/>
  <c r="A29" i="4"/>
  <c r="A37" i="4"/>
  <c r="A33" i="4"/>
  <c r="A22" i="4"/>
  <c r="A8" i="4"/>
  <c r="B10" i="8"/>
  <c r="J21" i="8"/>
  <c r="A59" i="8"/>
  <c r="J15" i="8"/>
  <c r="A9" i="6"/>
  <c r="A13" i="6"/>
  <c r="F9" i="6"/>
  <c r="F12" i="6"/>
  <c r="H1" i="6"/>
  <c r="E23" i="6"/>
  <c r="F25" i="6"/>
  <c r="K25" i="6"/>
  <c r="B27" i="8"/>
  <c r="B38" i="8"/>
  <c r="B45" i="8"/>
  <c r="A42" i="4"/>
  <c r="A3" i="9"/>
  <c r="G35" i="6"/>
  <c r="D11" i="9"/>
  <c r="E3" i="9"/>
  <c r="A43" i="4"/>
  <c r="J23" i="8"/>
  <c r="A48" i="4"/>
  <c r="A52" i="4"/>
  <c r="A55" i="4"/>
  <c r="A28" i="4"/>
  <c r="A36" i="4"/>
  <c r="A41" i="4"/>
  <c r="A12" i="4"/>
  <c r="A14" i="6"/>
  <c r="F10" i="6"/>
  <c r="F15" i="6"/>
  <c r="F14" i="6"/>
  <c r="H2" i="6"/>
  <c r="G23" i="6"/>
  <c r="H25" i="6"/>
  <c r="B25" i="6"/>
  <c r="B29" i="8"/>
  <c r="B41" i="8"/>
  <c r="A18" i="4"/>
  <c r="A4" i="9"/>
  <c r="A11" i="9"/>
  <c r="E11" i="9"/>
  <c r="E4" i="9"/>
  <c r="A45" i="4"/>
  <c r="J22" i="8"/>
  <c r="A49" i="4"/>
  <c r="A53" i="4"/>
  <c r="A56" i="4"/>
  <c r="A35" i="4"/>
  <c r="A24" i="4"/>
  <c r="A11" i="4"/>
  <c r="A7" i="1" l="1"/>
  <c r="J6" i="1"/>
  <c r="B94" i="4"/>
  <c r="B92" i="4"/>
  <c r="E23" i="8" s="1"/>
  <c r="B91" i="4"/>
  <c r="C33" i="4" s="1"/>
  <c r="B95" i="4"/>
  <c r="B87" i="4"/>
  <c r="B74" i="4"/>
  <c r="B88" i="4"/>
  <c r="I26" i="5"/>
  <c r="B89" i="4"/>
  <c r="C16" i="4" s="1"/>
  <c r="A8" i="1" l="1"/>
  <c r="J7" i="1"/>
  <c r="A24" i="11"/>
  <c r="A56" i="8"/>
  <c r="A19" i="6"/>
  <c r="C22" i="4"/>
  <c r="I24" i="5" s="1"/>
  <c r="I6" i="5"/>
  <c r="E15" i="8"/>
  <c r="I11" i="5"/>
  <c r="E22" i="8"/>
  <c r="B12" i="5"/>
  <c r="I13" i="5" s="1"/>
  <c r="N15" i="8"/>
  <c r="B6" i="5"/>
  <c r="N14" i="8"/>
  <c r="B13" i="7"/>
  <c r="B11" i="7"/>
  <c r="B12" i="7"/>
  <c r="B10" i="7"/>
  <c r="B9" i="7"/>
  <c r="C8" i="4"/>
  <c r="E20" i="8"/>
  <c r="I9" i="5"/>
  <c r="I7" i="5"/>
  <c r="I5" i="5"/>
  <c r="E14" i="8"/>
  <c r="B75" i="4"/>
  <c r="A23" i="11"/>
  <c r="A18" i="6"/>
  <c r="A9" i="1" l="1"/>
  <c r="J8" i="1"/>
  <c r="H21" i="11"/>
  <c r="N24" i="8"/>
  <c r="B47" i="8"/>
  <c r="I8" i="5"/>
  <c r="C11" i="4"/>
  <c r="D85" i="4"/>
  <c r="B85" i="4" s="1"/>
  <c r="E12" i="8" s="1"/>
  <c r="B90" i="4"/>
  <c r="C28" i="4" s="1"/>
  <c r="A10" i="1" l="1"/>
  <c r="J9" i="1"/>
  <c r="I10" i="5"/>
  <c r="I21" i="5" s="1"/>
  <c r="E21" i="8"/>
  <c r="A11" i="1" l="1"/>
  <c r="J10" i="1"/>
  <c r="D93" i="4"/>
  <c r="B93" i="4" s="1"/>
  <c r="B5" i="5" s="1"/>
  <c r="B7" i="5" s="1"/>
  <c r="B16" i="5" s="1"/>
  <c r="A12" i="1" l="1"/>
  <c r="J11" i="1"/>
  <c r="N22" i="8"/>
  <c r="H22" i="11"/>
  <c r="H16" i="6"/>
  <c r="H12" i="6"/>
  <c r="B17" i="5"/>
  <c r="B18" i="5" s="1"/>
  <c r="C17" i="5"/>
  <c r="I12" i="5"/>
  <c r="I17" i="5" s="1"/>
  <c r="B28" i="5" s="1"/>
  <c r="C16" i="5"/>
  <c r="H16" i="11"/>
  <c r="B15" i="5"/>
  <c r="C15" i="5"/>
  <c r="B13" i="5"/>
  <c r="B37" i="5"/>
  <c r="N13" i="8"/>
  <c r="A13" i="1" l="1"/>
  <c r="J12" i="1"/>
  <c r="C18" i="5"/>
  <c r="J15" i="5"/>
  <c r="H15" i="6"/>
  <c r="H19" i="11"/>
  <c r="I15" i="5"/>
  <c r="N21" i="8"/>
  <c r="I16" i="5"/>
  <c r="I14" i="5"/>
  <c r="I18" i="5" s="1"/>
  <c r="I19" i="5"/>
  <c r="A14" i="1" l="1"/>
  <c r="J13" i="1"/>
  <c r="J29" i="8"/>
  <c r="A27" i="6"/>
  <c r="A32" i="11"/>
  <c r="C19" i="5"/>
  <c r="B52" i="5"/>
  <c r="B19" i="5"/>
  <c r="B20" i="5" s="1"/>
  <c r="A15" i="1" l="1"/>
  <c r="J14" i="1"/>
  <c r="B53" i="5"/>
  <c r="M47" i="8" s="1"/>
  <c r="B29" i="5"/>
  <c r="B27" i="6" s="1"/>
  <c r="C20" i="5"/>
  <c r="B21" i="5" s="1"/>
  <c r="A31" i="6"/>
  <c r="A36" i="11"/>
  <c r="J47" i="8"/>
  <c r="H23" i="11"/>
  <c r="N23" i="8"/>
  <c r="H17" i="6"/>
  <c r="A16" i="1" l="1"/>
  <c r="J15" i="1"/>
  <c r="B31" i="6"/>
  <c r="K31" i="6" s="1"/>
  <c r="B36" i="11"/>
  <c r="K36" i="11" s="1"/>
  <c r="M29" i="8"/>
  <c r="B32" i="11"/>
  <c r="A17" i="1" l="1"/>
  <c r="J16" i="1"/>
  <c r="A18" i="1" l="1"/>
  <c r="J17" i="1"/>
  <c r="A19" i="1" l="1"/>
  <c r="J18" i="1"/>
  <c r="A20" i="1" l="1"/>
  <c r="J19" i="1"/>
  <c r="A21" i="1" l="1"/>
  <c r="J20" i="1"/>
  <c r="A22" i="1" l="1"/>
  <c r="J21" i="1"/>
  <c r="A23" i="1" l="1"/>
  <c r="J22" i="1"/>
  <c r="A24" i="1" l="1"/>
  <c r="J23" i="1"/>
  <c r="A25" i="1" l="1"/>
  <c r="J24" i="1"/>
  <c r="A26" i="1" l="1"/>
  <c r="J25" i="1"/>
  <c r="A27" i="1" l="1"/>
  <c r="J26" i="1"/>
  <c r="A28" i="1" l="1"/>
  <c r="J27" i="1"/>
  <c r="A29" i="1" l="1"/>
  <c r="J28" i="1"/>
  <c r="A30" i="1" l="1"/>
  <c r="J29" i="1"/>
  <c r="A31" i="1" l="1"/>
  <c r="J30" i="1"/>
  <c r="A32" i="1" l="1"/>
  <c r="J31" i="1"/>
  <c r="A33" i="1" l="1"/>
  <c r="J32" i="1"/>
  <c r="A34" i="1" l="1"/>
  <c r="J33" i="1"/>
  <c r="A35" i="1" l="1"/>
  <c r="J34" i="1"/>
  <c r="A36" i="1" l="1"/>
  <c r="J35" i="1"/>
  <c r="A37" i="1" l="1"/>
  <c r="J36" i="1"/>
  <c r="A38" i="1" l="1"/>
  <c r="J37" i="1"/>
  <c r="A39" i="1" l="1"/>
  <c r="J38" i="1"/>
  <c r="A40" i="1" l="1"/>
  <c r="J39" i="1"/>
  <c r="A41" i="1" l="1"/>
  <c r="J40" i="1"/>
  <c r="A42" i="1" l="1"/>
  <c r="J41" i="1"/>
  <c r="A43" i="1" l="1"/>
  <c r="J42" i="1"/>
  <c r="A44" i="1" l="1"/>
  <c r="J43" i="1"/>
  <c r="A45" i="1" l="1"/>
  <c r="J44" i="1"/>
  <c r="A46" i="1" l="1"/>
  <c r="J45" i="1"/>
  <c r="A47" i="1" l="1"/>
  <c r="J46" i="1"/>
  <c r="A48" i="1" l="1"/>
  <c r="J47" i="1"/>
  <c r="A49" i="1" l="1"/>
  <c r="J48" i="1"/>
  <c r="A50" i="1" l="1"/>
  <c r="J49" i="1"/>
  <c r="A51" i="1" l="1"/>
  <c r="J50" i="1"/>
  <c r="J51" i="1" l="1"/>
  <c r="B36" i="5"/>
  <c r="B38" i="5" s="1"/>
  <c r="I22" i="5" s="1"/>
  <c r="B39" i="5" s="1"/>
  <c r="B31" i="5"/>
  <c r="B33" i="5"/>
  <c r="G32" i="11" l="1"/>
  <c r="G27" i="6"/>
  <c r="J38" i="8"/>
  <c r="B34" i="5"/>
  <c r="B40" i="5"/>
  <c r="F32" i="11"/>
  <c r="F27" i="6"/>
  <c r="M35" i="8"/>
  <c r="I32" i="11"/>
  <c r="B42" i="5"/>
  <c r="J32" i="8" l="1"/>
  <c r="B43" i="5"/>
  <c r="C27" i="6"/>
  <c r="C32" i="11"/>
  <c r="M38" i="8"/>
  <c r="H27" i="6"/>
  <c r="H32" i="11"/>
  <c r="B45" i="5"/>
  <c r="J41" i="8" s="1"/>
  <c r="E27" i="6"/>
  <c r="E32" i="11"/>
  <c r="J35" i="8"/>
  <c r="J27" i="6" l="1"/>
  <c r="J32" i="11"/>
  <c r="B46" i="5"/>
  <c r="M41" i="8" s="1"/>
  <c r="M51" i="8" s="1"/>
  <c r="D32" i="11"/>
  <c r="M32" i="8"/>
  <c r="D27" i="6"/>
  <c r="K27" i="6" l="1"/>
  <c r="K33" i="6" s="1"/>
  <c r="K35" i="6" s="1"/>
  <c r="K32" i="11"/>
  <c r="K38" i="11" s="1"/>
  <c r="K40" i="11" s="1"/>
  <c r="M53" i="8"/>
  <c r="B48" i="5"/>
</calcChain>
</file>

<file path=xl/sharedStrings.xml><?xml version="1.0" encoding="utf-8"?>
<sst xmlns="http://schemas.openxmlformats.org/spreadsheetml/2006/main" count="556" uniqueCount="472">
  <si>
    <t>Plan A</t>
  </si>
  <si>
    <t>Plan B</t>
  </si>
  <si>
    <t>Plan C</t>
  </si>
  <si>
    <t>Frauen</t>
  </si>
  <si>
    <t>Männer</t>
  </si>
  <si>
    <t>Tarife für das Jahr</t>
  </si>
  <si>
    <t>Verwaltungskosten</t>
  </si>
  <si>
    <t>VK</t>
  </si>
  <si>
    <t>SiFo</t>
  </si>
  <si>
    <t>Berechnung der Beiträge an die berufliche Vorsorge</t>
  </si>
  <si>
    <t xml:space="preserve">Vorname / Name  </t>
  </si>
  <si>
    <t>Jahr</t>
  </si>
  <si>
    <t/>
  </si>
  <si>
    <t xml:space="preserve">AHV-Nr.  </t>
  </si>
  <si>
    <t xml:space="preserve">Jahrgang  </t>
  </si>
  <si>
    <t>Tage</t>
  </si>
  <si>
    <t xml:space="preserve">Geschlecht  </t>
  </si>
  <si>
    <t>männlich</t>
  </si>
  <si>
    <t>Verwaltungskostentarif</t>
  </si>
  <si>
    <t>Standardtarif</t>
  </si>
  <si>
    <t>Sparprämie</t>
  </si>
  <si>
    <t>Risikoprämie</t>
  </si>
  <si>
    <t>Beitrag Sicherheitsfonds</t>
  </si>
  <si>
    <t>Total</t>
  </si>
  <si>
    <t>%</t>
  </si>
  <si>
    <t>Beitrag</t>
  </si>
  <si>
    <t>Tabelle</t>
  </si>
  <si>
    <t>netto</t>
  </si>
  <si>
    <t>CHF</t>
  </si>
  <si>
    <t>Maximaler Beitrag des Arbeitnehmers</t>
  </si>
  <si>
    <t>ID</t>
  </si>
  <si>
    <t>Deutsch</t>
  </si>
  <si>
    <t>Französisch</t>
  </si>
  <si>
    <t>Italienisch</t>
  </si>
  <si>
    <t>titel1</t>
  </si>
  <si>
    <t>text1</t>
  </si>
  <si>
    <t>text2</t>
  </si>
  <si>
    <t>text3</t>
  </si>
  <si>
    <t>Parameter</t>
  </si>
  <si>
    <t>Wert 1</t>
  </si>
  <si>
    <t>Wert 2</t>
  </si>
  <si>
    <t>Sprache</t>
  </si>
  <si>
    <t>de</t>
  </si>
  <si>
    <t>fr</t>
  </si>
  <si>
    <t>it</t>
  </si>
  <si>
    <t>Calcul des cotisations à la prévoyance professionnelle</t>
  </si>
  <si>
    <t>Geschlecht</t>
  </si>
  <si>
    <t>geschlecht1</t>
  </si>
  <si>
    <t>geschlecht2</t>
  </si>
  <si>
    <t>weiblich</t>
  </si>
  <si>
    <t>masculin</t>
  </si>
  <si>
    <t>feminin</t>
  </si>
  <si>
    <t>planA</t>
  </si>
  <si>
    <t>planB</t>
  </si>
  <si>
    <t>planC</t>
  </si>
  <si>
    <t>planE</t>
  </si>
  <si>
    <t>planF</t>
  </si>
  <si>
    <t>Plan E</t>
  </si>
  <si>
    <t>Plan F</t>
  </si>
  <si>
    <t>Basispläne</t>
  </si>
  <si>
    <t>Koordinationsabzug</t>
  </si>
  <si>
    <t>mitKoA</t>
  </si>
  <si>
    <t>ohneKoA</t>
  </si>
  <si>
    <t>vk0</t>
  </si>
  <si>
    <t>vk1</t>
  </si>
  <si>
    <t>vk2</t>
  </si>
  <si>
    <t>vk3</t>
  </si>
  <si>
    <t>vk4</t>
  </si>
  <si>
    <t>Verwaltungskostentarif 1</t>
  </si>
  <si>
    <t>Verwaltungskostentarif 2</t>
  </si>
  <si>
    <t>Verwaltungskostentarif 3</t>
  </si>
  <si>
    <t>Verwaltungskostentarif 4</t>
  </si>
  <si>
    <t>Verwaltungskostentarif 5</t>
  </si>
  <si>
    <t>vk5</t>
  </si>
  <si>
    <t>VK Abzug</t>
  </si>
  <si>
    <t>Tarif standard</t>
  </si>
  <si>
    <t>Tarif de frais administratifs 1</t>
  </si>
  <si>
    <t>Tarif de frais administratifs 2</t>
  </si>
  <si>
    <t>Tarif de frais administratifs 3</t>
  </si>
  <si>
    <t>Tarif de frais administratifs 4</t>
  </si>
  <si>
    <t>Tarif de frais administratifs 5</t>
  </si>
  <si>
    <t>Basisplan</t>
  </si>
  <si>
    <t>Zusatzpläne / Kaderplan</t>
  </si>
  <si>
    <t>plan0</t>
  </si>
  <si>
    <t>Kein Zusatzplan</t>
  </si>
  <si>
    <t>Zusatzplan</t>
  </si>
  <si>
    <t>Anstellung</t>
  </si>
  <si>
    <t>Versicherter Lohn</t>
  </si>
  <si>
    <t>minimal koordinierter Lohn</t>
  </si>
  <si>
    <t>Minimal koordinierter Lohn</t>
  </si>
  <si>
    <t>gültiges Jahr</t>
  </si>
  <si>
    <t>Jahr Beginn</t>
  </si>
  <si>
    <t>Jahr Ende</t>
  </si>
  <si>
    <t>-&gt;Regelt Gültigkeit des Rechners</t>
  </si>
  <si>
    <t>Berechnungen</t>
  </si>
  <si>
    <t>Anstellungsdauer</t>
  </si>
  <si>
    <t>Start Anstellung</t>
  </si>
  <si>
    <t>Ende Anstellung</t>
  </si>
  <si>
    <t>Anzahl Tage</t>
  </si>
  <si>
    <t>Berufliche Vorsorge</t>
  </si>
  <si>
    <t>as_pencas</t>
  </si>
  <si>
    <t>as_pencas1</t>
  </si>
  <si>
    <t>Agrisano Pencas</t>
  </si>
  <si>
    <t>max. Koordinationsabzug</t>
  </si>
  <si>
    <t>max. AHV-Rente</t>
  </si>
  <si>
    <t>Lohn</t>
  </si>
  <si>
    <t>Lohn während Anst</t>
  </si>
  <si>
    <t>Anz Tage im Jahr</t>
  </si>
  <si>
    <t>min. ko.Lohn (auf Dauer)</t>
  </si>
  <si>
    <t>Eintrittsschwelle</t>
  </si>
  <si>
    <t>Bedingungen</t>
  </si>
  <si>
    <t>Tage vorhanden</t>
  </si>
  <si>
    <t>Über Eintrittsschwelle</t>
  </si>
  <si>
    <t>Lohn über min. Ko.lohn</t>
  </si>
  <si>
    <t>Lohn auf Jahr aufgerechnet</t>
  </si>
  <si>
    <t>Übertrifft max. Vers Lohn</t>
  </si>
  <si>
    <t>Max. ver Lohn BVG (auf Dauer)</t>
  </si>
  <si>
    <t>max. vers. BVG Lohn</t>
  </si>
  <si>
    <t>Max Lohn - kooAbzug</t>
  </si>
  <si>
    <t>Koord Lohn (auf Dauer)</t>
  </si>
  <si>
    <t>Lohn vorhanden</t>
  </si>
  <si>
    <t>Grundlagen erfüllt</t>
  </si>
  <si>
    <t>Übertrifft max. AHV Lohn</t>
  </si>
  <si>
    <t>max. koordinierter Lohn</t>
  </si>
  <si>
    <t>überobl. Vers Lohn</t>
  </si>
  <si>
    <t>BVG vers. Lohn</t>
  </si>
  <si>
    <t>max massgebender AHV Lohn</t>
  </si>
  <si>
    <t>Plan mit Ko.abzug</t>
  </si>
  <si>
    <t>-&gt; Wichtig für alle Parameter</t>
  </si>
  <si>
    <t>Tarife</t>
  </si>
  <si>
    <t>Verzinsung Sparguthaben</t>
  </si>
  <si>
    <t>Sparprämie Satz</t>
  </si>
  <si>
    <t>Total Prämiensatz</t>
  </si>
  <si>
    <t>=&gt; SiFo ab 25ig</t>
  </si>
  <si>
    <t>SiFo - Betrag</t>
  </si>
  <si>
    <t>SiFo - Satz</t>
  </si>
  <si>
    <t>VK Rabatte</t>
  </si>
  <si>
    <t>Rabatt</t>
  </si>
  <si>
    <t>Vkmax</t>
  </si>
  <si>
    <t>VK Satz theoretisch</t>
  </si>
  <si>
    <t>VK max</t>
  </si>
  <si>
    <t>VK theoretisch</t>
  </si>
  <si>
    <t>VK effektiv</t>
  </si>
  <si>
    <t>VK Satz effektiv</t>
  </si>
  <si>
    <t>Risikoprämie Satz</t>
  </si>
  <si>
    <t>Total Netto Prämie</t>
  </si>
  <si>
    <t>Total Netto Prämie Satz</t>
  </si>
  <si>
    <t>Anteil AN</t>
  </si>
  <si>
    <t>Zusatzplan vorhanden</t>
  </si>
  <si>
    <t>Sparprämie Zusatz Satz</t>
  </si>
  <si>
    <t>Sparprämie Zusatz</t>
  </si>
  <si>
    <t>Auf Anstellungsdauer bezogen:</t>
  </si>
  <si>
    <t>AHV-Lohn während der Anstellung:</t>
  </si>
  <si>
    <t>person</t>
  </si>
  <si>
    <t>jahrgang</t>
  </si>
  <si>
    <t>geschlecht</t>
  </si>
  <si>
    <t>basisplan</t>
  </si>
  <si>
    <t>zusatzplan</t>
  </si>
  <si>
    <t>anstellung</t>
  </si>
  <si>
    <t>jahr</t>
  </si>
  <si>
    <t>name</t>
  </si>
  <si>
    <t>ahvnr</t>
  </si>
  <si>
    <t>pk</t>
  </si>
  <si>
    <t>koa</t>
  </si>
  <si>
    <t>vktarif</t>
  </si>
  <si>
    <t>anstellungsdauer</t>
  </si>
  <si>
    <t>ahvlohn</t>
  </si>
  <si>
    <t>text4</t>
  </si>
  <si>
    <t>text5</t>
  </si>
  <si>
    <t>Prénom / Nom</t>
  </si>
  <si>
    <t>N° AVS</t>
  </si>
  <si>
    <t>Année de naissance</t>
  </si>
  <si>
    <t>Sexe</t>
  </si>
  <si>
    <t>Déduction de coordination</t>
  </si>
  <si>
    <t>Tarif des frais administratifs</t>
  </si>
  <si>
    <t>Année</t>
  </si>
  <si>
    <t>Calcolo dei contributi a favore della previdenza pro-fessionale</t>
  </si>
  <si>
    <t>In ogni caso fa stato quanto riportato nell’avviso di premio. Si declina qualsiasi responsabilità per un uso improprio.</t>
  </si>
  <si>
    <t>Nome / Cognome</t>
  </si>
  <si>
    <t>N. AVS</t>
  </si>
  <si>
    <t>Anno di nascita</t>
  </si>
  <si>
    <t>Sesso</t>
  </si>
  <si>
    <t>In caso di domande sull’avviso di premio si prega di rivolgersi alla Fondazione Agrisano, Assicurazione globale (tel. 056 461 78 55).
Per il calcolo del premio di impiegati (parzialmente) invalidi si prega di prendere contatto con Agrisano Pencas (056 461 78 11).</t>
  </si>
  <si>
    <t>Piano</t>
  </si>
  <si>
    <t>Piano A</t>
  </si>
  <si>
    <t>Piano B</t>
  </si>
  <si>
    <t>Piano C</t>
  </si>
  <si>
    <t>Tariffa standard</t>
  </si>
  <si>
    <t>Tariffa dei costi di gestione 1</t>
  </si>
  <si>
    <t>Tariffa dei costi di gestione 2</t>
  </si>
  <si>
    <t>Tariffa dei costi di gestione 3</t>
  </si>
  <si>
    <t>Tariffa dei costi di gestione 4</t>
  </si>
  <si>
    <t>Tariffa dei costi di gestione 5</t>
  </si>
  <si>
    <t>Previdenza professionale</t>
  </si>
  <si>
    <t>Anno</t>
  </si>
  <si>
    <t>Uomo</t>
  </si>
  <si>
    <t>Donna</t>
  </si>
  <si>
    <t>Salario AVS percepito durante l’impiego</t>
  </si>
  <si>
    <t>Salario coordinato minimo percepito durante l’impiego</t>
  </si>
  <si>
    <t>Prévoyance professionnelle</t>
  </si>
  <si>
    <t>=&gt; Lohn grösser 0</t>
  </si>
  <si>
    <t>eff. Koordinationabzug (auf Dauer)</t>
  </si>
  <si>
    <t>mit Koa</t>
  </si>
  <si>
    <t>Versicherte Person</t>
  </si>
  <si>
    <t>Personne assuré</t>
  </si>
  <si>
    <t>anstellungsdauer_bis</t>
  </si>
  <si>
    <t>Anstellungsdauer bis</t>
  </si>
  <si>
    <t>Anstellungsdauer von</t>
  </si>
  <si>
    <t>mit Koordinationsabzug</t>
  </si>
  <si>
    <t>ohne Koordinationabzug</t>
  </si>
  <si>
    <t>avec déduction de coordination</t>
  </si>
  <si>
    <t>sans déduction de coordination</t>
  </si>
  <si>
    <t>tage</t>
  </si>
  <si>
    <t>hinweis1</t>
  </si>
  <si>
    <t>Plan de base</t>
  </si>
  <si>
    <t>Plan supplementaire</t>
  </si>
  <si>
    <t>Sans plan supplementaire</t>
  </si>
  <si>
    <t>Jours</t>
  </si>
  <si>
    <t>sparprämie</t>
  </si>
  <si>
    <t>risikoprämie</t>
  </si>
  <si>
    <t>verwkosten</t>
  </si>
  <si>
    <t>sifo</t>
  </si>
  <si>
    <t>tot_prämie</t>
  </si>
  <si>
    <t>Frais administratifs</t>
  </si>
  <si>
    <t>Fonds de garantie</t>
  </si>
  <si>
    <t>Bonification de vieillesse</t>
  </si>
  <si>
    <t>Altersgutschrift</t>
  </si>
  <si>
    <t>altersgutschrift</t>
  </si>
  <si>
    <t>beitrag</t>
  </si>
  <si>
    <t>tabelle</t>
  </si>
  <si>
    <t>franken</t>
  </si>
  <si>
    <t>beitrag_an</t>
  </si>
  <si>
    <t>Cotisation maximale de l'employé</t>
  </si>
  <si>
    <t>nette</t>
  </si>
  <si>
    <t>Tableau</t>
  </si>
  <si>
    <t>Cotisation</t>
  </si>
  <si>
    <t>Tabella</t>
  </si>
  <si>
    <t>Contributo</t>
  </si>
  <si>
    <t>Accredito di vecchiaia</t>
  </si>
  <si>
    <t>Totale del premio</t>
  </si>
  <si>
    <t>Contributo per il fondo di garanzia</t>
  </si>
  <si>
    <t>Costi di gestione</t>
  </si>
  <si>
    <t>Premio di rischio</t>
  </si>
  <si>
    <t>Premio di risparmio</t>
  </si>
  <si>
    <t>Giorni</t>
  </si>
  <si>
    <t>Tariffa die costi di gestione</t>
  </si>
  <si>
    <t>Bitte das Tabellenblatt "Druck" verwenden!</t>
  </si>
  <si>
    <t>AHV-Lohn</t>
  </si>
  <si>
    <t>Muster 1 Hans</t>
  </si>
  <si>
    <t>Muster 2 Fritz</t>
  </si>
  <si>
    <t>Muster 3 Hanna</t>
  </si>
  <si>
    <t>davon Anteil Arbeitnehmer</t>
  </si>
  <si>
    <t>Name Betrieb</t>
  </si>
  <si>
    <t>Adresse</t>
  </si>
  <si>
    <t>Muster 4 Reto</t>
  </si>
  <si>
    <t>Sicherheits-fonds Beitrag</t>
  </si>
  <si>
    <t>Verwaltungs-kosten</t>
  </si>
  <si>
    <t>Muster 5 Hannes</t>
  </si>
  <si>
    <t>Muster 6 Andi</t>
  </si>
  <si>
    <t>Muster 7 Ruben</t>
  </si>
  <si>
    <t>Zusatzplan F</t>
  </si>
  <si>
    <t>Zusatzplan E</t>
  </si>
  <si>
    <t>Muster 8 Vreni</t>
  </si>
  <si>
    <t>prämie_betrieb</t>
  </si>
  <si>
    <t>=&gt; wenn falsch, dann KoordLohn = min. koordLohn // eigener Wert für mit/ohne Koa</t>
  </si>
  <si>
    <t>Bestandesrechner Agrisano Pencas</t>
  </si>
  <si>
    <t>titel_bestandesrechner</t>
  </si>
  <si>
    <t>beitrag_an_max</t>
  </si>
  <si>
    <t>Beitrag Arbeitnehmer</t>
  </si>
  <si>
    <t>anstellungsdauer_k</t>
  </si>
  <si>
    <t>anstellungsdauer_bis_k</t>
  </si>
  <si>
    <t>Anst. von</t>
  </si>
  <si>
    <t>Anst. bis</t>
  </si>
  <si>
    <t>ahvlohn_k</t>
  </si>
  <si>
    <t>Salaire AVS</t>
  </si>
  <si>
    <t>Salario AVS</t>
  </si>
  <si>
    <t>name_betrieb</t>
  </si>
  <si>
    <t>adresse</t>
  </si>
  <si>
    <t>Nom de</t>
  </si>
  <si>
    <t>Durée de l'emploi du</t>
  </si>
  <si>
    <t>Durée de l'emploi au</t>
  </si>
  <si>
    <t>Cotisation de l'employé</t>
  </si>
  <si>
    <t>vers_lohn</t>
  </si>
  <si>
    <t>sparprämie_best</t>
  </si>
  <si>
    <t>sparprämie2_best</t>
  </si>
  <si>
    <t>risikoprämie_best</t>
  </si>
  <si>
    <t>risikoprämie2_best</t>
  </si>
  <si>
    <t>verwkosten2</t>
  </si>
  <si>
    <t>sifo2</t>
  </si>
  <si>
    <t>jahrgang2</t>
  </si>
  <si>
    <t>beitrag_an2</t>
  </si>
  <si>
    <t>titel2</t>
  </si>
  <si>
    <t>Texte Bestandesübersicht (für Makro)</t>
  </si>
  <si>
    <t>Jahrgang erfasst</t>
  </si>
  <si>
    <t>Geschlecht erfasst</t>
  </si>
  <si>
    <t>Basisplan erfasst</t>
  </si>
  <si>
    <t>Koa erfasst</t>
  </si>
  <si>
    <t>Vk-Tarif erfasst</t>
  </si>
  <si>
    <t>Muster AG</t>
  </si>
  <si>
    <t>Musterstrasse 1, 9876 Musterlingen</t>
  </si>
  <si>
    <t>Pour la durée de l'emploi:</t>
  </si>
  <si>
    <t>Salaire coordoné LPP min. perçu</t>
  </si>
  <si>
    <t>Salaire assuré</t>
  </si>
  <si>
    <t>Plan supplementaire E</t>
  </si>
  <si>
    <t>Plan supplementaire F</t>
  </si>
  <si>
    <t>L'emploi</t>
  </si>
  <si>
    <t>grundbeitrag_vk</t>
  </si>
  <si>
    <t>Grundbeitrag Verwaltungskosten</t>
  </si>
  <si>
    <t>Cotisation de base frais administratifs</t>
  </si>
  <si>
    <t>L'obligation d'assurance s’applique uniquement aux rapports de travail qui ont été conclus pour plus de 3 mois (vaut également si la relation de travail est interrompue au maximum 3 mois, mais que la du-rée totale de l'emploi est de plus de 3 mois).</t>
  </si>
  <si>
    <t>L’obbligo di assicurazione trova applicazione soltan-to per i rapporti d’impiego che sono stati contratti per una durata superiore a 3 mesi (applicabile anche se il rapporto di lavoro viene interrotto temporaneamente per un periodo massimo di 3 mesi, ma la durata com-plessiva dell’occupazione è comunque superiore a 3 mesi).</t>
  </si>
  <si>
    <t>Durata dell’impiego da</t>
  </si>
  <si>
    <t>Durata dell’impiego a</t>
  </si>
  <si>
    <t>geschlecht1k</t>
  </si>
  <si>
    <t>geschlecht2k</t>
  </si>
  <si>
    <t>M</t>
  </si>
  <si>
    <t>W</t>
  </si>
  <si>
    <t>F</t>
  </si>
  <si>
    <t>Minimales Alter</t>
  </si>
  <si>
    <t>Pensionsalter M</t>
  </si>
  <si>
    <t>Pensionsalter W</t>
  </si>
  <si>
    <t>Alter min erreicht</t>
  </si>
  <si>
    <t>Unter Alter max</t>
  </si>
  <si>
    <t>fusszeile</t>
  </si>
  <si>
    <t>Laurstrasse 10 | 5201 Brugg | Telefon +41 (0)56 461 78 11 | Fax +41 (0)56 461 71 01
pencas@agrisano.ch | www.agrisano.ch</t>
  </si>
  <si>
    <t>Laurstrasse 10 | 5201 Brugg | Téléphone +41 (0)56 461 78 11 | Fax +41 (0)56 461 71 01
pencas@agrisano.ch | www.agrisano.ch</t>
  </si>
  <si>
    <t>Frais de gestion</t>
  </si>
  <si>
    <t>Fonds de sécurité</t>
  </si>
  <si>
    <t>Part du salarié</t>
  </si>
  <si>
    <t xml:space="preserve">Calculateur de prime </t>
  </si>
  <si>
    <t>Salaire AVS perçu pour toute la durée</t>
  </si>
  <si>
    <t>Jahrgang</t>
  </si>
  <si>
    <t>Liste Invalidität</t>
  </si>
  <si>
    <t>keine Reduktion</t>
  </si>
  <si>
    <t>auswahl_iv1</t>
  </si>
  <si>
    <t>auswahl_iv2</t>
  </si>
  <si>
    <t>Faktor</t>
  </si>
  <si>
    <t>Reduktion</t>
  </si>
  <si>
    <t>25%</t>
  </si>
  <si>
    <t>50%</t>
  </si>
  <si>
    <t>75%</t>
  </si>
  <si>
    <t>ivgrad</t>
  </si>
  <si>
    <t>Invaliditätsgrad</t>
  </si>
  <si>
    <t>IV-Rechner aktiv</t>
  </si>
  <si>
    <t>IV Rechner</t>
  </si>
  <si>
    <t>Aktiv</t>
  </si>
  <si>
    <t>Nicht aktiv</t>
  </si>
  <si>
    <t>red_koa</t>
  </si>
  <si>
    <t>Reduktion Koordinationsabzug</t>
  </si>
  <si>
    <t>IV-Rechner</t>
  </si>
  <si>
    <t>kein BVG</t>
  </si>
  <si>
    <t>Pas de réduction</t>
  </si>
  <si>
    <t>Pas de LPP</t>
  </si>
  <si>
    <t>aktiv</t>
  </si>
  <si>
    <t>nichtaktiv</t>
  </si>
  <si>
    <t>Versicherungslösung</t>
  </si>
  <si>
    <t>Sparbeitrag</t>
  </si>
  <si>
    <t>Risikobeitrag</t>
  </si>
  <si>
    <t>Sparbeitrag %</t>
  </si>
  <si>
    <t>Risikobeitrag %</t>
  </si>
  <si>
    <t>Grundlagen 1 erfüllt</t>
  </si>
  <si>
    <t>=&gt; Alles Bedingungen erfüllt, ohne Lohn über Eintrittsschwelle</t>
  </si>
  <si>
    <t>=&gt; Grundlagen 1 und Lohn über Eintrittsschwelle</t>
  </si>
  <si>
    <t>Standard</t>
  </si>
  <si>
    <t>hinweis2</t>
  </si>
  <si>
    <t>Der Zins für die Nachschüssigkeit wurde nicht berücksichtigt.</t>
  </si>
  <si>
    <t>Die Versicherungspflicht gilt nur für Anstellungsverhältnisse, die für mehr als 3 Monate eingegangen worden sind (gilt auch, wenn das Arbeitsverhältnis zwischenzeitlich maximal 3 Monate unterbrochen wird, die Gesamtbeschäftigungsdauer aber mehr als 3 Monate beträgt).</t>
  </si>
  <si>
    <t>Usereingaben</t>
  </si>
  <si>
    <t>Meier Hansueli</t>
  </si>
  <si>
    <t>hinweis_iv</t>
  </si>
  <si>
    <t>AHV Nr</t>
  </si>
  <si>
    <t>756.1234.5678.89</t>
  </si>
  <si>
    <t>756.9876.5432.10</t>
  </si>
  <si>
    <t>titel1_iv</t>
  </si>
  <si>
    <t>Berechnung der Beiträge an die berufliche Vorsorge - Bei Invalidität</t>
  </si>
  <si>
    <t>Dieser gilt nur nach Absprache mit der Agrisano Pencas.</t>
  </si>
  <si>
    <t>Celui-ci n'est valable q'après entente avec l'Agrisano Pencas.</t>
  </si>
  <si>
    <t>Attention, vous avez choisi un tarif réduit pour les frais administratifs.</t>
  </si>
  <si>
    <t>Attenzione, per i costi di gestione è stata selezionata una tariffa ridotta</t>
  </si>
  <si>
    <t>che trova applicazione soltanto previo accordo con Agrisano Pencas.</t>
  </si>
  <si>
    <t>Achtung, Sie haben einen reduzierten Verwaltungskostentarif ausgewählt.</t>
  </si>
  <si>
    <t>hinweis_zins</t>
  </si>
  <si>
    <t>Hinweise:</t>
  </si>
  <si>
    <t>titel_hinweis</t>
  </si>
  <si>
    <t>Zum Drucken das Tabellenblatt "Druck" verwenden</t>
  </si>
  <si>
    <t>Non actif</t>
  </si>
  <si>
    <t>actif</t>
  </si>
  <si>
    <t>ivrechner</t>
  </si>
  <si>
    <t>ivrechner_aktiv</t>
  </si>
  <si>
    <t>IV-Rechner aktiv?</t>
  </si>
  <si>
    <t>Cotisation d'épargne</t>
  </si>
  <si>
    <t>Cotisation de risque</t>
  </si>
  <si>
    <t>hinweis_druck</t>
  </si>
  <si>
    <t>Muster 1 Hans1</t>
  </si>
  <si>
    <t>hinweis_erf_bestand</t>
  </si>
  <si>
    <t>Hinweis: Um invalide Personen zu berechnen, bitte den Einzelrechner verwenden.</t>
  </si>
  <si>
    <t>beitrag_ag</t>
  </si>
  <si>
    <t>Beitrag Arbeitgeber</t>
  </si>
  <si>
    <t>Cotisation de l'employeur</t>
  </si>
  <si>
    <t>Solution d'assurance</t>
  </si>
  <si>
    <t>emploi du</t>
  </si>
  <si>
    <t>emploi au</t>
  </si>
  <si>
    <t>Degré d'invalidité</t>
  </si>
  <si>
    <t>Réduction de la déduction de coordination</t>
  </si>
  <si>
    <t>Les intérêts pour le paiement à terme échu n'a pas été pris en compte.</t>
  </si>
  <si>
    <t>Calcul des cotisations à la prévoyance professionnelle - en cas d'invalidité</t>
  </si>
  <si>
    <t>Indication :</t>
  </si>
  <si>
    <t>Calculateur AI</t>
  </si>
  <si>
    <t>Calculateur AI actif?</t>
  </si>
  <si>
    <t>Indication : Pour le calcul de personnes invalides, veuillez utiliser le calculateur individuel.</t>
  </si>
  <si>
    <t>Cotisation d'épargne (%)</t>
  </si>
  <si>
    <t>Cotisation de risque (%)</t>
  </si>
  <si>
    <t>Bei Fragen zur Prämienrechnung wenden Sie sich bitte an die Agrisano Stiftung Globalversicherung (Tel. 056 461 78 55).
Für die Berechnung der Beiträge von (teil-)invaliden Arbeitnehmenden nehmen Sie bitte Kontakt mit der Agrisano Pencas (056 461 78 11) auf.</t>
  </si>
  <si>
    <t>Total Beitrag</t>
  </si>
  <si>
    <t>Beitragsverzeichnis Pensionskasse</t>
  </si>
  <si>
    <t>Der IV - Beitragsrechner ist aktiv! Bitte entsprechendes Tabellenblatt verwenden.</t>
  </si>
  <si>
    <t>Pour toute question, veuillez prendre contact avec Fondation Agrisano, Aussurance globale  (Tél. 056 461 78 55).
Pour le calcul des cotisations d’employés invalides (partiels ou totaux), veuillez prendre contact avec Agrisano Pencas (Tél. 056 461 78 11).</t>
  </si>
  <si>
    <t>Cotisation totale de l'exloitation</t>
  </si>
  <si>
    <t>Cotisation totale</t>
  </si>
  <si>
    <t>Le calculateur de cotisation AI est actif! Veuillez utiliser la feuille Excel correspondante.</t>
  </si>
  <si>
    <t>Total Beiträge Betrieb</t>
  </si>
  <si>
    <t>Cotisations de la prévoyance professionnelle</t>
  </si>
  <si>
    <t>Pour imprimer le tableau utiliser le  "Imprimer"</t>
  </si>
  <si>
    <t>text1a</t>
  </si>
  <si>
    <t>Sie beinhaltet zudem einen Zins für das nachschüssige Inkasso.</t>
  </si>
  <si>
    <t>Celle-ci comprend notamment un intérêt pour paiement à terme échu.</t>
  </si>
  <si>
    <t>Die Beitragsberechnung beruht auf den erfassten Daten. Massgebend ist schlussendlich die Prämienrechnung der Agrisano Pencas, welche aufgrund der effektiv gemeldeten Löhne erstellt wird.</t>
  </si>
  <si>
    <t>Le décompte des cotisations se base sur les données enregistrées. Finalement, seul la facture de primes que l'Agrisano Pencas génére sur la base des salaires annoncés est déterminante.</t>
  </si>
  <si>
    <t>Le supplemento per versamento posticipato è include.</t>
  </si>
  <si>
    <t>Piano supplementare E</t>
  </si>
  <si>
    <t>Piano supplementare F</t>
  </si>
  <si>
    <t>Senza piano supplementare</t>
  </si>
  <si>
    <t>Con deduzione di coordinamento</t>
  </si>
  <si>
    <t>senza deduzione di coordinamento</t>
  </si>
  <si>
    <t xml:space="preserve">Persona assicurata </t>
  </si>
  <si>
    <t>Annata</t>
  </si>
  <si>
    <t>Soluzione assicurativa</t>
  </si>
  <si>
    <t>Deduzione di coordinamento</t>
  </si>
  <si>
    <t>Piano supplementare</t>
  </si>
  <si>
    <t>L'impiego</t>
  </si>
  <si>
    <t>Impiegato da</t>
  </si>
  <si>
    <t>Impiegato a</t>
  </si>
  <si>
    <t>Per la durata dell'impiego</t>
  </si>
  <si>
    <t>Contributo massimo del lavoratore</t>
  </si>
  <si>
    <t>Contributo del lavoratore</t>
  </si>
  <si>
    <t>Contributo del datore di lavoro</t>
  </si>
  <si>
    <t>Totale die contributi della società</t>
  </si>
  <si>
    <t>Calcolo dei contributi del portafoglio</t>
  </si>
  <si>
    <t>Nome</t>
  </si>
  <si>
    <t>Indirizzo</t>
  </si>
  <si>
    <t>Premi risparmio (%)</t>
  </si>
  <si>
    <t>Premi risparmio</t>
  </si>
  <si>
    <t>Premi rischio (%)</t>
  </si>
  <si>
    <t>Premi rischio</t>
  </si>
  <si>
    <t>Fondo di garanzia</t>
  </si>
  <si>
    <t>Contributi della previdenza professionale</t>
  </si>
  <si>
    <t xml:space="preserve">Contributo di base per le spese amministrtive </t>
  </si>
  <si>
    <t>Laurstrasse 10 | 5201 Brugg | Telefono  +41 (0)56 461 78 11 | Fax +41 (0)56 461 71 01
pencas@agrisano.ch | www.agrisano.ch</t>
  </si>
  <si>
    <t>Nessuna riduzione</t>
  </si>
  <si>
    <t>Nessuna LPP</t>
  </si>
  <si>
    <t>Grado di invalidità</t>
  </si>
  <si>
    <t>Riduzione delle deduzione di coordinamento</t>
  </si>
  <si>
    <t>attivo</t>
  </si>
  <si>
    <t>non attivo</t>
  </si>
  <si>
    <t>Le supplemento per versamento posticipato non è considerato.</t>
  </si>
  <si>
    <t>Indicazione</t>
  </si>
  <si>
    <t>Calcolatore AI</t>
  </si>
  <si>
    <t>Calcolatore AI attivo?</t>
  </si>
  <si>
    <t>Per stampare la tabella utilizzare "Stampa"</t>
  </si>
  <si>
    <t>Salario ass. percepito durante l’impiego</t>
  </si>
  <si>
    <t>Alter</t>
  </si>
  <si>
    <t>Calcolo dei contributi a favore della previdenza professionale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</si>
</sst>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quot;CHF&quot;\ * #,##0.00_ ;_ &quot;CHF&quot;\ * \-#,##0.00_ ;_ &quot;CHF&quot;\ * &quot;-&quot;??_ ;_ @_ "/>
    <numFmt numFmtId="164" formatCode="0.0000%"/>
    <numFmt numFmtId="165" formatCode="_ &quot;CHF&quot;\ * #,##0.00_ ;_ &quot;CHF&quot;\ * \-#,##0.00_ ;_ &quot;CHF&quot;\ * &quot;-&quot;?_ ;_ @_ "/>
    <numFmt numFmtId="166" formatCode="&quot;CHF&quot;\ #,##0.00"/>
    <numFmt numFmtId="167" formatCode="_ &quot;CHF&quot;\ * #,##0.00_ ;_ &quot;CHF&quot;\ * \-#,##0.00_ ;_ &quot;CHF&quot;\ * &quot;-&quot;???_ ;_ @_ "/>
    <numFmt numFmtId="168" formatCode="0.000%"/>
  </numFmts>
  <fonts count="48">
    <font>
      <sz val="10"/>
      <color theme="1"/>
      <name val="Calibri"/>
      <family val="2"/>
    </font>
    <font>
      <sz val="10"/>
      <color theme="1"/>
      <name val="Calibri"/>
      <family val="2"/>
    </font>
    <font>
      <b/>
      <sz val="10"/>
      <name val="Calibri"/>
      <family val="2"/>
      <scheme val="minor"/>
    </font>
    <font>
      <sz val="11"/>
      <name val="Calibri"/>
      <family val="2"/>
      <scheme val="minor"/>
    </font>
    <font>
      <sz val="10"/>
      <name val="Calibri"/>
      <family val="2"/>
      <scheme val="minor"/>
    </font>
    <font>
      <b/>
      <sz val="10"/>
      <color theme="1"/>
      <name val="Calibri"/>
      <family val="2"/>
    </font>
    <font>
      <b/>
      <sz val="14"/>
      <name val="Calibri"/>
      <family val="2"/>
      <scheme val="minor"/>
    </font>
    <font>
      <sz val="16"/>
      <name val="Calibri"/>
      <family val="2"/>
      <scheme val="minor"/>
    </font>
    <font>
      <b/>
      <sz val="16"/>
      <name val="Calibri"/>
      <family val="2"/>
      <scheme val="minor"/>
    </font>
    <font>
      <b/>
      <sz val="11"/>
      <name val="Calibri"/>
      <family val="2"/>
      <scheme val="minor"/>
    </font>
    <font>
      <u/>
      <sz val="14"/>
      <name val="Calibri"/>
      <family val="2"/>
      <scheme val="minor"/>
    </font>
    <font>
      <sz val="10"/>
      <color indexed="10"/>
      <name val="Calibri"/>
      <family val="2"/>
      <scheme val="minor"/>
    </font>
    <font>
      <b/>
      <i/>
      <sz val="10"/>
      <name val="Calibri"/>
      <family val="2"/>
      <scheme val="minor"/>
    </font>
    <font>
      <b/>
      <sz val="11"/>
      <color rgb="FFFF0000"/>
      <name val="Calibri"/>
      <family val="2"/>
      <scheme val="minor"/>
    </font>
    <font>
      <b/>
      <sz val="12"/>
      <color rgb="FFFF0000"/>
      <name val="Calibri"/>
      <family val="2"/>
      <scheme val="minor"/>
    </font>
    <font>
      <u/>
      <sz val="10"/>
      <name val="Calibri"/>
      <family val="2"/>
      <scheme val="minor"/>
    </font>
    <font>
      <sz val="11"/>
      <name val="Calibri"/>
      <family val="2"/>
    </font>
    <font>
      <b/>
      <sz val="10"/>
      <name val="Calibri"/>
      <family val="2"/>
    </font>
    <font>
      <sz val="10"/>
      <name val="Calibri"/>
      <family val="2"/>
    </font>
    <font>
      <b/>
      <sz val="18"/>
      <color theme="1"/>
      <name val="Calibri"/>
      <family val="2"/>
    </font>
    <font>
      <sz val="10.5"/>
      <color theme="1"/>
      <name val="Calibri"/>
      <family val="2"/>
    </font>
    <font>
      <sz val="8"/>
      <color theme="1"/>
      <name val="Calibri"/>
      <family val="2"/>
    </font>
    <font>
      <sz val="9"/>
      <name val="Calibri"/>
      <family val="2"/>
      <scheme val="minor"/>
    </font>
    <font>
      <b/>
      <sz val="12"/>
      <name val="Calibri"/>
      <family val="2"/>
      <scheme val="minor"/>
    </font>
    <font>
      <i/>
      <sz val="10"/>
      <color theme="1"/>
      <name val="Calibri"/>
      <family val="2"/>
    </font>
    <font>
      <i/>
      <sz val="10"/>
      <color theme="0" tint="-0.499984740745262"/>
      <name val="Calibri"/>
      <family val="2"/>
    </font>
    <font>
      <b/>
      <i/>
      <sz val="10"/>
      <color theme="0" tint="-0.499984740745262"/>
      <name val="Calibri"/>
      <family val="2"/>
    </font>
    <font>
      <b/>
      <sz val="10.5"/>
      <name val="Calibri"/>
      <family val="2"/>
      <scheme val="minor"/>
    </font>
    <font>
      <b/>
      <sz val="9"/>
      <name val="Calibri"/>
      <family val="2"/>
      <scheme val="minor"/>
    </font>
    <font>
      <b/>
      <sz val="12"/>
      <color theme="0"/>
      <name val="Calibri"/>
      <family val="2"/>
      <scheme val="minor"/>
    </font>
    <font>
      <sz val="11"/>
      <color theme="0"/>
      <name val="Calibri"/>
      <family val="2"/>
      <scheme val="minor"/>
    </font>
    <font>
      <i/>
      <sz val="10"/>
      <name val="Calibri"/>
      <family val="2"/>
      <scheme val="minor"/>
    </font>
    <font>
      <i/>
      <sz val="9"/>
      <color theme="1"/>
      <name val="Calibri"/>
      <family val="2"/>
    </font>
    <font>
      <b/>
      <u val="singleAccounting"/>
      <sz val="10"/>
      <name val="Calibri"/>
      <family val="2"/>
      <scheme val="minor"/>
    </font>
    <font>
      <b/>
      <u val="doubleAccounting"/>
      <sz val="10"/>
      <color theme="1"/>
      <name val="Calibri"/>
      <family val="2"/>
    </font>
    <font>
      <sz val="11"/>
      <name val="Frutiger 45"/>
    </font>
    <font>
      <b/>
      <sz val="16"/>
      <color theme="1"/>
      <name val="Calibri"/>
      <family val="2"/>
    </font>
    <font>
      <sz val="9"/>
      <color theme="1"/>
      <name val="Calibri"/>
      <family val="2"/>
    </font>
    <font>
      <b/>
      <sz val="9"/>
      <color theme="1"/>
      <name val="Calibri"/>
      <family val="2"/>
    </font>
    <font>
      <sz val="10"/>
      <color rgb="FF000000"/>
      <name val="Calibri"/>
      <family val="2"/>
    </font>
    <font>
      <b/>
      <i/>
      <sz val="10"/>
      <color theme="1"/>
      <name val="Calibri"/>
      <family val="2"/>
    </font>
    <font>
      <b/>
      <i/>
      <sz val="22"/>
      <color theme="1"/>
      <name val="Calibri"/>
      <family val="2"/>
    </font>
    <font>
      <sz val="10.5"/>
      <name val="Calibri"/>
      <family val="2"/>
      <scheme val="minor"/>
    </font>
    <font>
      <sz val="8.5"/>
      <color theme="1"/>
      <name val="Calibri"/>
      <family val="2"/>
    </font>
    <font>
      <b/>
      <sz val="9"/>
      <color theme="0"/>
      <name val="Calibri"/>
      <family val="2"/>
    </font>
    <font>
      <b/>
      <i/>
      <sz val="16"/>
      <name val="Calibri"/>
      <family val="2"/>
      <scheme val="minor"/>
    </font>
    <font>
      <b/>
      <sz val="14"/>
      <color rgb="FFFF0000"/>
      <name val="Calibri"/>
      <family val="2"/>
      <scheme val="minor"/>
    </font>
    <font>
      <b/>
      <i/>
      <sz val="10"/>
      <color rgb="FFFF0000"/>
      <name val="Calibri"/>
      <family val="2"/>
    </font>
  </fonts>
  <fills count="1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indexed="47"/>
        <bgColor indexed="64"/>
      </patternFill>
    </fill>
    <fill>
      <patternFill patternType="solid">
        <fgColor rgb="FFD8DB99"/>
        <bgColor indexed="64"/>
      </patternFill>
    </fill>
    <fill>
      <patternFill patternType="solid">
        <fgColor rgb="FF9EA500"/>
        <bgColor indexed="64"/>
      </patternFill>
    </fill>
    <fill>
      <patternFill patternType="solid">
        <fgColor rgb="FFF1F2D9"/>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2"/>
        <bgColor indexed="64"/>
      </patternFill>
    </fill>
  </fills>
  <borders count="29">
    <border>
      <left/>
      <right/>
      <top/>
      <bottom/>
      <diagonal/>
    </border>
    <border>
      <left/>
      <right/>
      <top/>
      <bottom style="thin">
        <color theme="0" tint="-4.9989318521683403E-2"/>
      </bottom>
      <diagonal/>
    </border>
    <border>
      <left/>
      <right/>
      <top style="thin">
        <color theme="0"/>
      </top>
      <bottom style="thin">
        <color theme="0"/>
      </bottom>
      <diagonal/>
    </border>
    <border>
      <left/>
      <right/>
      <top style="thin">
        <color theme="0" tint="-4.9989318521683403E-2"/>
      </top>
      <bottom style="thin">
        <color theme="0" tint="-4.9989318521683403E-2"/>
      </bottom>
      <diagonal/>
    </border>
    <border>
      <left/>
      <right/>
      <top style="thin">
        <color theme="0"/>
      </top>
      <bottom/>
      <diagonal/>
    </border>
    <border>
      <left style="thin">
        <color theme="0" tint="-0.499984740745262"/>
      </left>
      <right/>
      <top/>
      <bottom/>
      <diagonal/>
    </border>
    <border>
      <left/>
      <right style="thin">
        <color theme="0" tint="-0.499984740745262"/>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theme="0" tint="-0.499984740745262"/>
      </right>
      <top/>
      <bottom/>
      <diagonal/>
    </border>
    <border>
      <left style="thin">
        <color theme="0" tint="-0.499984740745262"/>
      </left>
      <right style="hair">
        <color indexed="64"/>
      </right>
      <top/>
      <bottom/>
      <diagonal/>
    </border>
    <border>
      <left style="thin">
        <color theme="0" tint="-0.499984740745262"/>
      </left>
      <right style="hair">
        <color indexed="64"/>
      </right>
      <top/>
      <bottom style="thin">
        <color theme="0" tint="-0.499984740745262"/>
      </bottom>
      <diagonal/>
    </border>
    <border>
      <left style="hair">
        <color indexed="64"/>
      </left>
      <right style="thin">
        <color theme="0" tint="-0.499984740745262"/>
      </right>
      <top/>
      <bottom style="thin">
        <color theme="0" tint="-0.499984740745262"/>
      </bottom>
      <diagonal/>
    </border>
    <border>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style="hair">
        <color indexed="64"/>
      </left>
      <right style="thin">
        <color theme="0" tint="-0.499984740745262"/>
      </right>
      <top style="thin">
        <color theme="0" tint="-0.499984740745262"/>
      </top>
      <bottom/>
      <diagonal/>
    </border>
    <border>
      <left/>
      <right/>
      <top/>
      <bottom style="dotted">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int="-4.9989318521683403E-2"/>
      </top>
      <bottom/>
      <diagonal/>
    </border>
    <border>
      <left style="thin">
        <color theme="0" tint="-0.499984740745262"/>
      </left>
      <right style="thin">
        <color theme="0" tint="-0.499984740745262"/>
      </right>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35" fillId="0" borderId="0"/>
  </cellStyleXfs>
  <cellXfs count="377">
    <xf numFmtId="0" fontId="0" fillId="0" borderId="0" xfId="0"/>
    <xf numFmtId="164" fontId="4" fillId="0" borderId="0" xfId="0" applyNumberFormat="1" applyFont="1" applyFill="1" applyBorder="1" applyAlignment="1" applyProtection="1">
      <alignment horizontal="center"/>
    </xf>
    <xf numFmtId="164" fontId="4" fillId="0" borderId="0" xfId="1" applyNumberFormat="1" applyFont="1" applyFill="1" applyBorder="1" applyAlignment="1" applyProtection="1">
      <alignment horizontal="center"/>
    </xf>
    <xf numFmtId="0" fontId="3" fillId="0" borderId="0" xfId="0" applyFont="1" applyBorder="1" applyProtection="1"/>
    <xf numFmtId="0" fontId="4" fillId="2" borderId="0" xfId="0" applyFont="1" applyFill="1" applyBorder="1" applyAlignment="1">
      <alignment horizontal="center"/>
    </xf>
    <xf numFmtId="0" fontId="2" fillId="2" borderId="0" xfId="0" applyFont="1" applyFill="1" applyBorder="1" applyAlignment="1">
      <alignment horizontal="center"/>
    </xf>
    <xf numFmtId="1" fontId="4" fillId="2" borderId="0" xfId="1" applyNumberFormat="1" applyFont="1" applyFill="1" applyBorder="1" applyAlignment="1" applyProtection="1">
      <alignment horizontal="center"/>
    </xf>
    <xf numFmtId="0" fontId="2" fillId="2" borderId="0" xfId="0" applyFont="1" applyFill="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2" fillId="2" borderId="0" xfId="0" applyFont="1" applyFill="1" applyBorder="1" applyAlignment="1"/>
    <xf numFmtId="0" fontId="2" fillId="0" borderId="0" xfId="0" applyFont="1" applyBorder="1" applyAlignment="1"/>
    <xf numFmtId="10" fontId="0" fillId="0" borderId="0" xfId="0" applyNumberFormat="1"/>
    <xf numFmtId="0" fontId="3" fillId="0" borderId="0" xfId="0" applyFont="1" applyAlignment="1" applyProtection="1">
      <alignment horizontal="center"/>
    </xf>
    <xf numFmtId="0" fontId="3" fillId="0" borderId="0" xfId="0" applyFont="1" applyProtection="1"/>
    <xf numFmtId="4" fontId="3" fillId="0" borderId="0" xfId="0" applyNumberFormat="1" applyFont="1" applyProtection="1"/>
    <xf numFmtId="2" fontId="3" fillId="0" borderId="0" xfId="0" applyNumberFormat="1" applyFont="1" applyProtection="1"/>
    <xf numFmtId="0" fontId="7" fillId="0" borderId="0" xfId="0" applyFont="1" applyBorder="1" applyProtection="1"/>
    <xf numFmtId="0" fontId="3" fillId="0" borderId="0" xfId="0" applyFont="1" applyBorder="1" applyAlignment="1" applyProtection="1"/>
    <xf numFmtId="0" fontId="3" fillId="0" borderId="0" xfId="0" applyFont="1" applyBorder="1" applyAlignment="1"/>
    <xf numFmtId="0" fontId="8" fillId="0" borderId="0" xfId="0" applyFont="1" applyFill="1" applyBorder="1" applyAlignment="1" applyProtection="1">
      <alignment horizontal="center"/>
    </xf>
    <xf numFmtId="0" fontId="3" fillId="0" borderId="0" xfId="0" applyFont="1" applyFill="1" applyBorder="1" applyAlignment="1" applyProtection="1"/>
    <xf numFmtId="0" fontId="3" fillId="0" borderId="0" xfId="0" applyFont="1" applyFill="1" applyBorder="1" applyAlignment="1"/>
    <xf numFmtId="0" fontId="7" fillId="0" borderId="0"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lignment vertical="center"/>
    </xf>
    <xf numFmtId="0" fontId="7" fillId="0" borderId="0" xfId="0" applyFont="1" applyFill="1" applyBorder="1" applyAlignment="1" applyProtection="1">
      <alignment vertical="center"/>
    </xf>
    <xf numFmtId="0" fontId="7" fillId="0" borderId="0" xfId="0" applyFont="1" applyBorder="1" applyAlignment="1" applyProtection="1"/>
    <xf numFmtId="0" fontId="2" fillId="0" borderId="1" xfId="0" applyFont="1" applyBorder="1" applyAlignment="1" applyProtection="1"/>
    <xf numFmtId="1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10" fillId="0" borderId="0" xfId="0" applyFont="1" applyBorder="1" applyAlignment="1" applyProtection="1">
      <alignment horizontal="center"/>
    </xf>
    <xf numFmtId="0" fontId="3" fillId="0" borderId="0" xfId="0" applyFont="1" applyBorder="1" applyAlignment="1">
      <alignment horizontal="center"/>
    </xf>
    <xf numFmtId="22" fontId="3" fillId="0" borderId="0" xfId="0" applyNumberFormat="1" applyFont="1" applyBorder="1" applyAlignment="1" applyProtection="1">
      <alignment horizontal="center"/>
    </xf>
    <xf numFmtId="0" fontId="2" fillId="0" borderId="3" xfId="0" applyFont="1" applyBorder="1" applyAlignment="1" applyProtection="1"/>
    <xf numFmtId="2" fontId="3" fillId="0" borderId="0" xfId="0" applyNumberFormat="1" applyFont="1" applyBorder="1" applyProtection="1"/>
    <xf numFmtId="4" fontId="3" fillId="0" borderId="0" xfId="0" applyNumberFormat="1" applyFont="1" applyBorder="1" applyProtection="1"/>
    <xf numFmtId="4" fontId="2" fillId="0" borderId="3" xfId="0" applyNumberFormat="1" applyFont="1" applyBorder="1" applyProtection="1"/>
    <xf numFmtId="0" fontId="11" fillId="0" borderId="0" xfId="0" applyFont="1" applyBorder="1"/>
    <xf numFmtId="0" fontId="12" fillId="0" borderId="0" xfId="0" applyFont="1" applyBorder="1" applyAlignment="1" applyProtection="1">
      <alignment horizontal="center"/>
    </xf>
    <xf numFmtId="0" fontId="2" fillId="0" borderId="3" xfId="0" applyFont="1" applyBorder="1" applyProtection="1"/>
    <xf numFmtId="0" fontId="2" fillId="0" borderId="0" xfId="0" applyFont="1" applyBorder="1" applyAlignment="1" applyProtection="1">
      <alignment horizontal="right"/>
    </xf>
    <xf numFmtId="0" fontId="9" fillId="0" borderId="0" xfId="0" applyFont="1" applyBorder="1" applyAlignment="1" applyProtection="1">
      <alignment horizontal="right"/>
    </xf>
    <xf numFmtId="1" fontId="4" fillId="0" borderId="0" xfId="0" applyNumberFormat="1" applyFont="1" applyFill="1" applyBorder="1" applyAlignment="1" applyProtection="1">
      <alignment horizontal="left"/>
    </xf>
    <xf numFmtId="0" fontId="2" fillId="0" borderId="0" xfId="0" applyFont="1" applyBorder="1" applyProtection="1"/>
    <xf numFmtId="44"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13" fillId="0" borderId="0" xfId="0" applyNumberFormat="1" applyFont="1" applyBorder="1" applyProtection="1"/>
    <xf numFmtId="0" fontId="14" fillId="0" borderId="0" xfId="0" applyNumberFormat="1" applyFont="1" applyBorder="1" applyProtection="1"/>
    <xf numFmtId="10" fontId="3" fillId="0" borderId="0" xfId="0" applyNumberFormat="1" applyFont="1" applyFill="1" applyBorder="1" applyAlignment="1" applyProtection="1"/>
    <xf numFmtId="0" fontId="3" fillId="0" borderId="0" xfId="0" applyFont="1" applyFill="1" applyBorder="1" applyAlignment="1" applyProtection="1">
      <alignment horizontal="center"/>
    </xf>
    <xf numFmtId="0" fontId="4" fillId="0" borderId="0" xfId="0" applyFont="1" applyFill="1" applyBorder="1" applyAlignment="1" applyProtection="1"/>
    <xf numFmtId="0" fontId="4" fillId="0" borderId="0" xfId="0" applyFont="1" applyProtection="1"/>
    <xf numFmtId="0" fontId="4" fillId="0" borderId="0" xfId="0" applyFont="1" applyAlignment="1" applyProtection="1">
      <alignment horizontal="center"/>
    </xf>
    <xf numFmtId="2" fontId="4" fillId="0" borderId="0" xfId="0" applyNumberFormat="1" applyFont="1" applyProtection="1"/>
    <xf numFmtId="2" fontId="4" fillId="0" borderId="0" xfId="0" applyNumberFormat="1" applyFont="1" applyAlignment="1" applyProtection="1">
      <alignment horizontal="center"/>
    </xf>
    <xf numFmtId="2" fontId="3" fillId="0" borderId="0" xfId="0" applyNumberFormat="1" applyFont="1" applyBorder="1" applyAlignment="1" applyProtection="1"/>
    <xf numFmtId="10" fontId="3" fillId="0" borderId="0" xfId="1" applyNumberFormat="1" applyFont="1" applyBorder="1" applyAlignment="1" applyProtection="1">
      <alignment horizontal="center"/>
    </xf>
    <xf numFmtId="4" fontId="3" fillId="0" borderId="0" xfId="0" applyNumberFormat="1" applyFont="1" applyBorder="1" applyAlignment="1" applyProtection="1">
      <alignment horizontal="center"/>
    </xf>
    <xf numFmtId="0" fontId="9" fillId="0" borderId="0" xfId="0" applyFont="1" applyBorder="1" applyAlignment="1" applyProtection="1">
      <alignment horizontal="center"/>
    </xf>
    <xf numFmtId="0" fontId="9" fillId="0" borderId="0" xfId="0" applyFont="1" applyBorder="1" applyAlignment="1">
      <alignment horizontal="center"/>
    </xf>
    <xf numFmtId="4" fontId="9" fillId="0" borderId="0" xfId="0" applyNumberFormat="1" applyFont="1" applyBorder="1" applyAlignment="1" applyProtection="1">
      <alignment horizontal="center"/>
    </xf>
    <xf numFmtId="0" fontId="3" fillId="0" borderId="0" xfId="0" applyNumberFormat="1" applyFont="1" applyBorder="1" applyAlignment="1" applyProtection="1">
      <alignment horizontal="center"/>
    </xf>
    <xf numFmtId="4" fontId="3" fillId="0" borderId="0" xfId="0" applyNumberFormat="1" applyFont="1" applyBorder="1" applyAlignment="1" applyProtection="1"/>
    <xf numFmtId="0" fontId="3" fillId="0" borderId="0" xfId="0" applyFont="1" applyAlignment="1" applyProtection="1"/>
    <xf numFmtId="2" fontId="3" fillId="0" borderId="0" xfId="0" applyNumberFormat="1" applyFont="1" applyAlignment="1" applyProtection="1"/>
    <xf numFmtId="4" fontId="3" fillId="0" borderId="0" xfId="0" applyNumberFormat="1" applyFont="1" applyAlignment="1" applyProtection="1"/>
    <xf numFmtId="0" fontId="0" fillId="0" borderId="0" xfId="0" applyAlignment="1">
      <alignment wrapText="1"/>
    </xf>
    <xf numFmtId="0" fontId="5" fillId="0" borderId="0" xfId="0" applyFont="1"/>
    <xf numFmtId="0" fontId="5" fillId="0" borderId="18" xfId="0" applyFont="1" applyBorder="1"/>
    <xf numFmtId="0" fontId="5" fillId="7" borderId="0" xfId="0" applyFont="1" applyFill="1"/>
    <xf numFmtId="0" fontId="0" fillId="7" borderId="0" xfId="0" applyFill="1"/>
    <xf numFmtId="0" fontId="0" fillId="0" borderId="18" xfId="0" applyBorder="1"/>
    <xf numFmtId="14" fontId="0" fillId="0" borderId="0" xfId="0" applyNumberFormat="1"/>
    <xf numFmtId="0" fontId="0" fillId="0" borderId="0" xfId="0" quotePrefix="1"/>
    <xf numFmtId="0" fontId="19" fillId="0" borderId="0" xfId="0" applyFont="1"/>
    <xf numFmtId="4" fontId="6" fillId="0" borderId="0" xfId="0" applyNumberFormat="1" applyFont="1" applyAlignment="1" applyProtection="1">
      <alignment vertical="center"/>
    </xf>
    <xf numFmtId="0" fontId="0" fillId="8" borderId="0" xfId="0" applyFill="1"/>
    <xf numFmtId="0" fontId="0" fillId="0" borderId="0" xfId="0" applyNumberFormat="1"/>
    <xf numFmtId="44" fontId="0" fillId="0" borderId="0" xfId="2" applyFont="1"/>
    <xf numFmtId="44" fontId="0" fillId="8" borderId="0" xfId="2" applyFont="1" applyFill="1"/>
    <xf numFmtId="44" fontId="0" fillId="0" borderId="0" xfId="0" applyNumberFormat="1"/>
    <xf numFmtId="44" fontId="5" fillId="0" borderId="0" xfId="0" applyNumberFormat="1" applyFont="1"/>
    <xf numFmtId="167" fontId="0" fillId="0" borderId="0" xfId="0" applyNumberFormat="1"/>
    <xf numFmtId="0" fontId="9" fillId="0" borderId="0" xfId="0" applyFont="1" applyFill="1" applyBorder="1" applyAlignment="1" applyProtection="1">
      <alignment horizontal="left" vertical="center" wrapText="1"/>
    </xf>
    <xf numFmtId="0" fontId="0" fillId="9" borderId="0" xfId="0" applyFill="1"/>
    <xf numFmtId="0" fontId="2" fillId="10" borderId="0" xfId="0" applyFont="1" applyFill="1" applyBorder="1" applyAlignment="1">
      <alignment horizontal="center"/>
    </xf>
    <xf numFmtId="9" fontId="4" fillId="10" borderId="0" xfId="1" applyNumberFormat="1" applyFont="1" applyFill="1" applyBorder="1" applyAlignment="1" applyProtection="1">
      <alignment horizontal="center"/>
    </xf>
    <xf numFmtId="9" fontId="4" fillId="10" borderId="0" xfId="0" applyNumberFormat="1" applyFont="1" applyFill="1" applyBorder="1"/>
    <xf numFmtId="9" fontId="4" fillId="10" borderId="19" xfId="1" applyNumberFormat="1" applyFont="1" applyFill="1" applyBorder="1" applyAlignment="1" applyProtection="1">
      <alignment horizontal="center"/>
    </xf>
    <xf numFmtId="9" fontId="4" fillId="10" borderId="18" xfId="1" applyNumberFormat="1" applyFont="1" applyFill="1" applyBorder="1" applyAlignment="1" applyProtection="1">
      <alignment horizontal="center"/>
    </xf>
    <xf numFmtId="9" fontId="4" fillId="0" borderId="0" xfId="1" applyNumberFormat="1" applyFont="1" applyFill="1" applyBorder="1" applyAlignment="1" applyProtection="1">
      <alignment horizontal="center"/>
    </xf>
    <xf numFmtId="10" fontId="0" fillId="8" borderId="0" xfId="0" applyNumberFormat="1" applyFill="1"/>
    <xf numFmtId="10" fontId="0" fillId="0" borderId="0" xfId="1" applyNumberFormat="1" applyFont="1"/>
    <xf numFmtId="164" fontId="0" fillId="0" borderId="0" xfId="1" applyNumberFormat="1" applyFont="1"/>
    <xf numFmtId="10" fontId="4" fillId="0" borderId="0" xfId="1" applyNumberFormat="1" applyFont="1" applyFill="1" applyBorder="1" applyAlignment="1" applyProtection="1">
      <alignment horizontal="center"/>
    </xf>
    <xf numFmtId="0" fontId="4" fillId="8" borderId="0" xfId="0" applyFont="1" applyFill="1" applyBorder="1" applyAlignment="1">
      <alignment horizontal="center"/>
    </xf>
    <xf numFmtId="0" fontId="2" fillId="8" borderId="0" xfId="0" applyFont="1" applyFill="1" applyBorder="1" applyAlignment="1">
      <alignment horizontal="center"/>
    </xf>
    <xf numFmtId="164" fontId="4" fillId="0" borderId="0" xfId="1" quotePrefix="1" applyNumberFormat="1" applyFont="1" applyFill="1" applyBorder="1" applyAlignment="1" applyProtection="1">
      <alignment horizontal="center"/>
    </xf>
    <xf numFmtId="1" fontId="4" fillId="0" borderId="0" xfId="1" applyNumberFormat="1" applyFont="1" applyFill="1" applyBorder="1" applyAlignment="1" applyProtection="1">
      <alignment horizontal="center"/>
    </xf>
    <xf numFmtId="0" fontId="0" fillId="2" borderId="0" xfId="0" applyFill="1"/>
    <xf numFmtId="0" fontId="5" fillId="8" borderId="0" xfId="0" applyFont="1" applyFill="1"/>
    <xf numFmtId="0" fontId="0" fillId="8" borderId="0" xfId="0" applyFill="1" applyAlignment="1">
      <alignment horizontal="center"/>
    </xf>
    <xf numFmtId="44" fontId="5" fillId="0" borderId="0" xfId="2" applyFont="1"/>
    <xf numFmtId="44" fontId="0" fillId="0" borderId="0" xfId="2" applyNumberFormat="1" applyFont="1"/>
    <xf numFmtId="4" fontId="23" fillId="0" borderId="0" xfId="0" applyNumberFormat="1" applyFont="1" applyAlignment="1" applyProtection="1">
      <alignment horizontal="left" vertical="center" wrapText="1"/>
    </xf>
    <xf numFmtId="0" fontId="2" fillId="0" borderId="0" xfId="0" applyFont="1" applyFill="1" applyBorder="1" applyAlignment="1" applyProtection="1"/>
    <xf numFmtId="0" fontId="4" fillId="0" borderId="0" xfId="0" applyFont="1" applyFill="1" applyBorder="1" applyAlignment="1" applyProtection="1">
      <alignment horizontal="left"/>
    </xf>
    <xf numFmtId="164" fontId="4" fillId="0" borderId="0" xfId="1" applyNumberFormat="1" applyFont="1" applyFill="1" applyBorder="1" applyAlignment="1" applyProtection="1">
      <alignment horizontal="left"/>
    </xf>
    <xf numFmtId="164" fontId="4" fillId="0" borderId="0" xfId="0" applyNumberFormat="1" applyFont="1" applyFill="1" applyBorder="1" applyAlignment="1" applyProtection="1">
      <alignment horizontal="left"/>
    </xf>
    <xf numFmtId="165" fontId="4" fillId="0" borderId="0" xfId="0" applyNumberFormat="1" applyFont="1" applyFill="1" applyBorder="1" applyAlignment="1" applyProtection="1">
      <alignment horizontal="left"/>
    </xf>
    <xf numFmtId="44" fontId="4" fillId="0" borderId="0" xfId="1" applyNumberFormat="1" applyFont="1" applyFill="1" applyBorder="1" applyAlignment="1" applyProtection="1">
      <alignment horizontal="left"/>
    </xf>
    <xf numFmtId="0" fontId="2" fillId="0" borderId="0" xfId="0" applyFont="1" applyFill="1" applyBorder="1" applyAlignment="1" applyProtection="1">
      <alignment horizontal="left"/>
    </xf>
    <xf numFmtId="0" fontId="5" fillId="0" borderId="18" xfId="0" applyFont="1" applyBorder="1" applyAlignment="1">
      <alignment wrapText="1"/>
    </xf>
    <xf numFmtId="0" fontId="24" fillId="0" borderId="0" xfId="0" applyFont="1"/>
    <xf numFmtId="44" fontId="25" fillId="0" borderId="0" xfId="2" applyFont="1"/>
    <xf numFmtId="44" fontId="24" fillId="0" borderId="0" xfId="0" applyNumberFormat="1" applyFont="1"/>
    <xf numFmtId="0" fontId="26" fillId="0" borderId="18" xfId="0" applyFont="1" applyBorder="1" applyAlignment="1">
      <alignment horizontal="center"/>
    </xf>
    <xf numFmtId="4" fontId="27" fillId="0" borderId="0" xfId="0" applyNumberFormat="1" applyFont="1" applyAlignment="1" applyProtection="1">
      <alignment vertical="center"/>
    </xf>
    <xf numFmtId="0" fontId="8" fillId="11" borderId="0" xfId="0" applyFont="1" applyFill="1" applyBorder="1" applyAlignment="1" applyProtection="1">
      <alignment wrapText="1"/>
    </xf>
    <xf numFmtId="0" fontId="8" fillId="11" borderId="0" xfId="0" applyFont="1" applyFill="1" applyBorder="1" applyAlignment="1" applyProtection="1"/>
    <xf numFmtId="0" fontId="28" fillId="0" borderId="1" xfId="0" applyFont="1" applyBorder="1" applyAlignment="1" applyProtection="1"/>
    <xf numFmtId="0" fontId="28" fillId="0" borderId="3" xfId="0" applyFont="1" applyBorder="1" applyAlignment="1" applyProtection="1"/>
    <xf numFmtId="0" fontId="7" fillId="0" borderId="0" xfId="0" applyFont="1" applyFill="1" applyBorder="1" applyAlignment="1" applyProtection="1">
      <alignment horizontal="center"/>
    </xf>
    <xf numFmtId="4" fontId="3" fillId="0" borderId="0" xfId="0" applyNumberFormat="1" applyFont="1" applyAlignment="1" applyProtection="1">
      <alignment vertical="center"/>
    </xf>
    <xf numFmtId="44" fontId="4" fillId="0" borderId="2" xfId="0" applyNumberFormat="1" applyFont="1" applyFill="1" applyBorder="1" applyAlignment="1" applyProtection="1"/>
    <xf numFmtId="14" fontId="4" fillId="11" borderId="2" xfId="0" applyNumberFormat="1" applyFont="1" applyFill="1" applyBorder="1" applyAlignment="1" applyProtection="1">
      <protection locked="0"/>
    </xf>
    <xf numFmtId="166" fontId="4" fillId="11" borderId="2" xfId="0" applyNumberFormat="1" applyFont="1" applyFill="1" applyBorder="1" applyAlignment="1" applyProtection="1">
      <protection locked="0"/>
    </xf>
    <xf numFmtId="0" fontId="29" fillId="12" borderId="0" xfId="0" applyNumberFormat="1" applyFont="1" applyFill="1" applyBorder="1" applyProtection="1"/>
    <xf numFmtId="0" fontId="15" fillId="0" borderId="0" xfId="0" applyFont="1" applyFill="1" applyBorder="1" applyAlignment="1" applyProtection="1">
      <alignment horizontal="center"/>
    </xf>
    <xf numFmtId="44" fontId="4" fillId="0" borderId="0" xfId="1" applyNumberFormat="1" applyFont="1" applyFill="1" applyBorder="1" applyProtection="1"/>
    <xf numFmtId="0" fontId="4" fillId="0" borderId="0" xfId="0" applyFont="1" applyFill="1" applyBorder="1" applyProtection="1"/>
    <xf numFmtId="165" fontId="4" fillId="0" borderId="0" xfId="0" applyNumberFormat="1" applyFont="1" applyFill="1" applyBorder="1" applyProtection="1"/>
    <xf numFmtId="0" fontId="3" fillId="0" borderId="0" xfId="0" applyFont="1" applyFill="1" applyBorder="1" applyAlignment="1" applyProtection="1">
      <alignment vertical="center" wrapText="1"/>
    </xf>
    <xf numFmtId="0" fontId="8" fillId="0" borderId="0" xfId="0" applyFont="1" applyFill="1" applyBorder="1" applyAlignment="1" applyProtection="1"/>
    <xf numFmtId="0" fontId="28" fillId="0" borderId="3" xfId="0" applyFont="1" applyBorder="1" applyProtection="1"/>
    <xf numFmtId="0" fontId="2" fillId="0" borderId="0" xfId="0" applyFont="1" applyFill="1" applyBorder="1" applyProtection="1"/>
    <xf numFmtId="4" fontId="2" fillId="0" borderId="0" xfId="0" applyNumberFormat="1" applyFont="1" applyFill="1" applyBorder="1" applyProtection="1"/>
    <xf numFmtId="164" fontId="2" fillId="0" borderId="0" xfId="0" applyNumberFormat="1" applyFont="1" applyFill="1" applyBorder="1" applyAlignment="1" applyProtection="1">
      <alignment horizontal="left"/>
    </xf>
    <xf numFmtId="0" fontId="2" fillId="0" borderId="20" xfId="0" applyFont="1" applyFill="1" applyBorder="1" applyProtection="1"/>
    <xf numFmtId="4" fontId="2" fillId="0" borderId="20" xfId="0" applyNumberFormat="1" applyFont="1" applyFill="1" applyBorder="1" applyProtection="1"/>
    <xf numFmtId="165" fontId="4" fillId="0" borderId="20" xfId="0" applyNumberFormat="1" applyFont="1" applyFill="1" applyBorder="1" applyAlignment="1" applyProtection="1">
      <alignment horizontal="center"/>
    </xf>
    <xf numFmtId="44" fontId="22" fillId="3" borderId="2" xfId="0" applyNumberFormat="1" applyFont="1" applyFill="1" applyBorder="1" applyAlignment="1" applyProtection="1"/>
    <xf numFmtId="44" fontId="22" fillId="3" borderId="4" xfId="0" applyNumberFormat="1" applyFont="1" applyFill="1" applyBorder="1" applyAlignment="1" applyProtection="1"/>
    <xf numFmtId="0" fontId="11" fillId="0" borderId="0" xfId="0" applyFont="1" applyBorder="1" applyProtection="1"/>
    <xf numFmtId="0" fontId="2" fillId="11" borderId="0" xfId="0" applyFont="1" applyFill="1" applyBorder="1" applyAlignment="1" applyProtection="1">
      <alignment horizontal="center" vertical="center"/>
      <protection locked="0"/>
    </xf>
    <xf numFmtId="0" fontId="14" fillId="0" borderId="0" xfId="0" applyNumberFormat="1" applyFont="1" applyBorder="1" applyProtection="1">
      <protection hidden="1"/>
    </xf>
    <xf numFmtId="4" fontId="3" fillId="0" borderId="0" xfId="0" applyNumberFormat="1" applyFont="1" applyBorder="1" applyProtection="1">
      <protection hidden="1"/>
    </xf>
    <xf numFmtId="0" fontId="3" fillId="0" borderId="0" xfId="0" applyFont="1" applyBorder="1" applyProtection="1">
      <protection hidden="1"/>
    </xf>
    <xf numFmtId="0" fontId="3" fillId="0" borderId="0" xfId="0" applyFont="1" applyBorder="1" applyAlignment="1" applyProtection="1">
      <alignment horizontal="center"/>
      <protection hidden="1"/>
    </xf>
    <xf numFmtId="0" fontId="29" fillId="12" borderId="0" xfId="0" applyNumberFormat="1" applyFont="1" applyFill="1" applyBorder="1" applyProtection="1">
      <protection hidden="1"/>
    </xf>
    <xf numFmtId="4" fontId="30" fillId="12" borderId="0" xfId="0" applyNumberFormat="1" applyFont="1" applyFill="1" applyBorder="1" applyProtection="1">
      <protection hidden="1"/>
    </xf>
    <xf numFmtId="0" fontId="9" fillId="0" borderId="0" xfId="0" applyFont="1" applyFill="1" applyBorder="1" applyAlignment="1" applyProtection="1">
      <protection hidden="1"/>
    </xf>
    <xf numFmtId="14" fontId="3" fillId="0" borderId="0" xfId="0" applyNumberFormat="1" applyFont="1" applyFill="1" applyBorder="1" applyAlignment="1" applyProtection="1">
      <protection hidden="1"/>
    </xf>
    <xf numFmtId="10" fontId="3" fillId="0" borderId="0" xfId="0" applyNumberFormat="1" applyFont="1" applyFill="1" applyBorder="1" applyAlignment="1" applyProtection="1">
      <protection hidden="1"/>
    </xf>
    <xf numFmtId="0" fontId="6" fillId="0" borderId="0" xfId="0" applyFont="1" applyFill="1" applyBorder="1" applyAlignment="1" applyProtection="1">
      <protection hidden="1"/>
    </xf>
    <xf numFmtId="4" fontId="3" fillId="0" borderId="0" xfId="0" applyNumberFormat="1" applyFont="1" applyFill="1" applyBorder="1" applyAlignment="1" applyProtection="1">
      <protection hidden="1"/>
    </xf>
    <xf numFmtId="0" fontId="3" fillId="0" borderId="0" xfId="0" applyFont="1" applyFill="1" applyBorder="1" applyAlignment="1" applyProtection="1">
      <protection hidden="1"/>
    </xf>
    <xf numFmtId="0" fontId="3" fillId="0" borderId="0" xfId="0" applyFont="1" applyAlignment="1" applyProtection="1">
      <alignment horizontal="center"/>
      <protection hidden="1"/>
    </xf>
    <xf numFmtId="0" fontId="3" fillId="0" borderId="0" xfId="0" applyFont="1" applyProtection="1">
      <protection hidden="1"/>
    </xf>
    <xf numFmtId="0" fontId="4" fillId="0" borderId="10" xfId="0" applyFont="1" applyBorder="1" applyAlignment="1" applyProtection="1">
      <alignment horizontal="center"/>
      <protection hidden="1"/>
    </xf>
    <xf numFmtId="0" fontId="4" fillId="0" borderId="11" xfId="0" applyFont="1" applyBorder="1" applyAlignment="1" applyProtection="1">
      <alignment horizontal="center" wrapText="1"/>
      <protection hidden="1"/>
    </xf>
    <xf numFmtId="0" fontId="4" fillId="0" borderId="7"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15" fillId="0" borderId="12" xfId="0" applyFont="1" applyBorder="1" applyAlignment="1" applyProtection="1">
      <alignment horizontal="center"/>
      <protection hidden="1"/>
    </xf>
    <xf numFmtId="0" fontId="15" fillId="0" borderId="11" xfId="0" applyFont="1" applyBorder="1" applyAlignment="1" applyProtection="1">
      <alignment horizontal="center"/>
      <protection hidden="1"/>
    </xf>
    <xf numFmtId="0" fontId="15" fillId="0" borderId="7" xfId="0" applyFont="1" applyBorder="1" applyAlignment="1" applyProtection="1">
      <alignment horizontal="center"/>
      <protection hidden="1"/>
    </xf>
    <xf numFmtId="0" fontId="15" fillId="0" borderId="8" xfId="0" applyFont="1" applyBorder="1" applyAlignment="1" applyProtection="1">
      <alignment horizontal="center"/>
      <protection hidden="1"/>
    </xf>
    <xf numFmtId="164" fontId="4" fillId="3" borderId="13" xfId="0" applyNumberFormat="1" applyFont="1" applyFill="1" applyBorder="1" applyAlignment="1" applyProtection="1">
      <alignment horizontal="center"/>
      <protection hidden="1"/>
    </xf>
    <xf numFmtId="165" fontId="4" fillId="4" borderId="14" xfId="0" applyNumberFormat="1" applyFont="1" applyFill="1" applyBorder="1" applyProtection="1">
      <protection hidden="1"/>
    </xf>
    <xf numFmtId="164" fontId="4" fillId="3" borderId="15" xfId="1" applyNumberFormat="1" applyFont="1" applyFill="1" applyBorder="1" applyAlignment="1" applyProtection="1">
      <alignment horizontal="center"/>
      <protection hidden="1"/>
    </xf>
    <xf numFmtId="44" fontId="4" fillId="4" borderId="14" xfId="1" applyNumberFormat="1" applyFont="1" applyFill="1" applyBorder="1" applyProtection="1">
      <protection hidden="1"/>
    </xf>
    <xf numFmtId="164" fontId="4" fillId="3" borderId="13" xfId="1" applyNumberFormat="1" applyFont="1" applyFill="1" applyBorder="1" applyAlignment="1" applyProtection="1">
      <alignment horizontal="center"/>
      <protection hidden="1"/>
    </xf>
    <xf numFmtId="164" fontId="4" fillId="3" borderId="16" xfId="1" applyNumberFormat="1" applyFont="1" applyFill="1" applyBorder="1" applyAlignment="1" applyProtection="1">
      <alignment horizontal="center"/>
      <protection hidden="1"/>
    </xf>
    <xf numFmtId="164" fontId="4" fillId="0" borderId="0" xfId="0" applyNumberFormat="1" applyFont="1" applyFill="1" applyBorder="1" applyAlignment="1" applyProtection="1">
      <alignment horizontal="center"/>
      <protection hidden="1"/>
    </xf>
    <xf numFmtId="165" fontId="4" fillId="0" borderId="21" xfId="0" applyNumberFormat="1" applyFont="1" applyFill="1" applyBorder="1" applyProtection="1">
      <protection hidden="1"/>
    </xf>
    <xf numFmtId="10" fontId="3" fillId="0" borderId="0" xfId="0" applyNumberFormat="1" applyFont="1" applyBorder="1" applyProtection="1">
      <protection hidden="1"/>
    </xf>
    <xf numFmtId="44" fontId="3" fillId="0" borderId="0" xfId="0" applyNumberFormat="1" applyFont="1" applyBorder="1" applyProtection="1">
      <protection hidden="1"/>
    </xf>
    <xf numFmtId="165" fontId="4" fillId="0" borderId="11" xfId="0" applyNumberFormat="1" applyFont="1" applyFill="1" applyBorder="1" applyProtection="1">
      <protection hidden="1"/>
    </xf>
    <xf numFmtId="0" fontId="16" fillId="0" borderId="0" xfId="0" applyFont="1" applyFill="1" applyBorder="1" applyProtection="1">
      <protection hidden="1"/>
    </xf>
    <xf numFmtId="0" fontId="16" fillId="0" borderId="0" xfId="0" applyFont="1" applyBorder="1" applyProtection="1">
      <protection hidden="1"/>
    </xf>
    <xf numFmtId="0" fontId="16" fillId="0" borderId="0" xfId="0" applyFont="1" applyBorder="1" applyAlignment="1" applyProtection="1">
      <alignment horizontal="center"/>
      <protection hidden="1"/>
    </xf>
    <xf numFmtId="0" fontId="2"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protection hidden="1"/>
    </xf>
    <xf numFmtId="0" fontId="4" fillId="0" borderId="0" xfId="0" applyFont="1" applyProtection="1">
      <protection hidden="1"/>
    </xf>
    <xf numFmtId="165" fontId="4" fillId="4" borderId="11" xfId="0" applyNumberFormat="1" applyFont="1" applyFill="1" applyBorder="1" applyProtection="1">
      <protection hidden="1"/>
    </xf>
    <xf numFmtId="164" fontId="4" fillId="0" borderId="20" xfId="0" applyNumberFormat="1" applyFont="1" applyFill="1" applyBorder="1" applyAlignment="1" applyProtection="1">
      <alignment horizontal="center"/>
      <protection hidden="1"/>
    </xf>
    <xf numFmtId="165" fontId="4" fillId="0" borderId="20" xfId="0" applyNumberFormat="1" applyFont="1" applyFill="1" applyBorder="1" applyProtection="1">
      <protection hidden="1"/>
    </xf>
    <xf numFmtId="0" fontId="4" fillId="0" borderId="0" xfId="0" applyFont="1" applyBorder="1" applyAlignment="1" applyProtection="1">
      <protection hidden="1"/>
    </xf>
    <xf numFmtId="0" fontId="4" fillId="0" borderId="0" xfId="0" applyFont="1" applyFill="1" applyBorder="1" applyAlignment="1" applyProtection="1">
      <protection hidden="1"/>
    </xf>
    <xf numFmtId="0" fontId="18" fillId="0" borderId="0" xfId="0" applyFont="1" applyFill="1" applyBorder="1" applyProtection="1">
      <protection hidden="1"/>
    </xf>
    <xf numFmtId="0" fontId="17" fillId="5" borderId="17" xfId="0" applyFont="1" applyFill="1" applyBorder="1" applyAlignment="1" applyProtection="1">
      <protection hidden="1"/>
    </xf>
    <xf numFmtId="0" fontId="18" fillId="5" borderId="17" xfId="0" applyFont="1" applyFill="1" applyBorder="1" applyProtection="1">
      <protection hidden="1"/>
    </xf>
    <xf numFmtId="0" fontId="18" fillId="5" borderId="17" xfId="0" applyFont="1" applyFill="1" applyBorder="1" applyAlignment="1" applyProtection="1">
      <protection hidden="1"/>
    </xf>
    <xf numFmtId="44" fontId="17" fillId="5" borderId="17" xfId="0" applyNumberFormat="1" applyFont="1" applyFill="1" applyBorder="1" applyProtection="1">
      <protection hidden="1"/>
    </xf>
    <xf numFmtId="0" fontId="4" fillId="0" borderId="0" xfId="0" applyFont="1" applyBorder="1" applyAlignment="1" applyProtection="1">
      <alignment horizontal="center"/>
      <protection hidden="1"/>
    </xf>
    <xf numFmtId="0" fontId="4" fillId="0" borderId="0" xfId="0" applyFont="1" applyFill="1" applyBorder="1" applyAlignment="1" applyProtection="1">
      <alignment horizontal="center"/>
      <protection hidden="1"/>
    </xf>
    <xf numFmtId="0" fontId="18" fillId="0" borderId="0" xfId="0" applyFont="1" applyBorder="1" applyProtection="1">
      <protection hidden="1"/>
    </xf>
    <xf numFmtId="0" fontId="18" fillId="0" borderId="0"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5" fillId="0" borderId="0" xfId="0" applyFont="1" applyFill="1" applyBorder="1" applyAlignment="1" applyProtection="1">
      <alignment horizontal="center"/>
      <protection hidden="1"/>
    </xf>
    <xf numFmtId="0" fontId="17" fillId="6" borderId="17" xfId="0" applyFont="1" applyFill="1" applyBorder="1" applyAlignment="1" applyProtection="1">
      <protection hidden="1"/>
    </xf>
    <xf numFmtId="0" fontId="18" fillId="6" borderId="17" xfId="0" applyFont="1" applyFill="1" applyBorder="1" applyProtection="1">
      <protection hidden="1"/>
    </xf>
    <xf numFmtId="0" fontId="18" fillId="6" borderId="17" xfId="0" applyFont="1" applyFill="1" applyBorder="1" applyAlignment="1" applyProtection="1">
      <alignment horizontal="center"/>
      <protection hidden="1"/>
    </xf>
    <xf numFmtId="44" fontId="17" fillId="6" borderId="17" xfId="0" applyNumberFormat="1" applyFont="1" applyFill="1" applyBorder="1" applyAlignment="1" applyProtection="1">
      <alignment horizontal="center"/>
      <protection hidden="1"/>
    </xf>
    <xf numFmtId="164" fontId="4" fillId="0" borderId="0" xfId="1" applyNumberFormat="1" applyFont="1" applyFill="1" applyBorder="1" applyAlignment="1" applyProtection="1">
      <alignment horizontal="center"/>
      <protection hidden="1"/>
    </xf>
    <xf numFmtId="44" fontId="4" fillId="0" borderId="0" xfId="1" applyNumberFormat="1" applyFont="1" applyFill="1" applyBorder="1" applyProtection="1">
      <protection hidden="1"/>
    </xf>
    <xf numFmtId="0" fontId="2" fillId="3" borderId="2" xfId="0" applyFont="1" applyFill="1" applyBorder="1" applyAlignment="1" applyProtection="1">
      <alignment horizontal="center"/>
      <protection hidden="1"/>
    </xf>
    <xf numFmtId="0" fontId="2" fillId="3" borderId="4" xfId="0" applyNumberFormat="1" applyFont="1" applyFill="1" applyBorder="1" applyAlignment="1" applyProtection="1">
      <alignment horizontal="center"/>
      <protection hidden="1"/>
    </xf>
    <xf numFmtId="44" fontId="4" fillId="3" borderId="4" xfId="0" applyNumberFormat="1" applyFont="1" applyFill="1" applyBorder="1" applyAlignment="1" applyProtection="1">
      <protection hidden="1"/>
    </xf>
    <xf numFmtId="0" fontId="2" fillId="0" borderId="1" xfId="0" applyFont="1" applyBorder="1" applyAlignment="1" applyProtection="1">
      <protection hidden="1"/>
    </xf>
    <xf numFmtId="0" fontId="2" fillId="0" borderId="3" xfId="0" applyFont="1" applyBorder="1" applyAlignment="1" applyProtection="1">
      <protection hidden="1"/>
    </xf>
    <xf numFmtId="4" fontId="2" fillId="0" borderId="3" xfId="0" applyNumberFormat="1" applyFont="1" applyBorder="1" applyProtection="1">
      <protection hidden="1"/>
    </xf>
    <xf numFmtId="0" fontId="2" fillId="0" borderId="3" xfId="0" applyFont="1" applyBorder="1" applyProtection="1">
      <protection hidden="1"/>
    </xf>
    <xf numFmtId="0" fontId="31" fillId="0" borderId="3" xfId="0" applyFont="1" applyBorder="1" applyProtection="1">
      <protection hidden="1"/>
    </xf>
    <xf numFmtId="44" fontId="5" fillId="0" borderId="18" xfId="2" applyFont="1" applyBorder="1"/>
    <xf numFmtId="0" fontId="36" fillId="0" borderId="0" xfId="0" applyFont="1"/>
    <xf numFmtId="0" fontId="0" fillId="0" borderId="0" xfId="0" applyFont="1" applyFill="1" applyBorder="1"/>
    <xf numFmtId="44" fontId="37" fillId="0" borderId="0" xfId="2" applyFont="1"/>
    <xf numFmtId="44" fontId="0" fillId="0" borderId="0" xfId="2" applyFont="1" applyAlignment="1">
      <alignment horizontal="right"/>
    </xf>
    <xf numFmtId="0" fontId="5" fillId="0" borderId="18" xfId="0" applyFont="1" applyBorder="1" applyAlignment="1">
      <alignment horizontal="center"/>
    </xf>
    <xf numFmtId="44" fontId="40" fillId="0" borderId="0" xfId="2" applyFont="1" applyAlignment="1">
      <alignment horizontal="right"/>
    </xf>
    <xf numFmtId="9" fontId="40" fillId="0" borderId="0" xfId="1" applyFont="1"/>
    <xf numFmtId="0" fontId="5" fillId="0" borderId="18" xfId="0" applyNumberFormat="1" applyFont="1" applyBorder="1"/>
    <xf numFmtId="44" fontId="37" fillId="0" borderId="0" xfId="2" quotePrefix="1" applyFont="1" applyFill="1" applyBorder="1" applyAlignment="1">
      <alignment horizontal="left"/>
    </xf>
    <xf numFmtId="0" fontId="5" fillId="0" borderId="0" xfId="0" applyNumberFormat="1" applyFont="1"/>
    <xf numFmtId="0" fontId="27" fillId="0" borderId="0" xfId="0" applyFont="1" applyProtection="1">
      <protection hidden="1"/>
    </xf>
    <xf numFmtId="10" fontId="0" fillId="0" borderId="0" xfId="0" applyNumberFormat="1" applyFill="1"/>
    <xf numFmtId="0" fontId="0" fillId="0" borderId="0" xfId="0" applyFill="1"/>
    <xf numFmtId="0" fontId="10" fillId="0" borderId="0" xfId="0" applyFont="1" applyBorder="1" applyAlignment="1" applyProtection="1"/>
    <xf numFmtId="0" fontId="0" fillId="0" borderId="0" xfId="0" applyAlignment="1">
      <alignment horizontal="center"/>
    </xf>
    <xf numFmtId="0" fontId="36" fillId="0" borderId="0" xfId="0" applyFont="1" applyAlignment="1">
      <alignment horizontal="center"/>
    </xf>
    <xf numFmtId="0" fontId="5" fillId="0" borderId="0" xfId="0" applyFont="1" applyAlignment="1">
      <alignment horizontal="center"/>
    </xf>
    <xf numFmtId="0" fontId="37" fillId="0" borderId="0" xfId="0" applyFont="1" applyFill="1" applyBorder="1" applyAlignment="1">
      <alignment horizontal="center"/>
    </xf>
    <xf numFmtId="0" fontId="37" fillId="0" borderId="0" xfId="0" applyFont="1" applyAlignment="1">
      <alignment horizontal="center"/>
    </xf>
    <xf numFmtId="0" fontId="42" fillId="0" borderId="0" xfId="0" applyFont="1" applyAlignment="1" applyProtection="1">
      <alignment horizontal="center"/>
      <protection hidden="1"/>
    </xf>
    <xf numFmtId="0" fontId="0" fillId="0" borderId="0" xfId="0" applyAlignment="1">
      <alignment horizontal="center"/>
    </xf>
    <xf numFmtId="0" fontId="28" fillId="13" borderId="2" xfId="0" applyFont="1" applyFill="1" applyBorder="1" applyAlignment="1" applyProtection="1"/>
    <xf numFmtId="14" fontId="22" fillId="13" borderId="2" xfId="0" applyNumberFormat="1" applyFont="1" applyFill="1" applyBorder="1" applyAlignment="1" applyProtection="1"/>
    <xf numFmtId="44" fontId="22" fillId="13" borderId="2" xfId="2" applyFont="1" applyFill="1" applyBorder="1" applyAlignment="1" applyProtection="1"/>
    <xf numFmtId="0" fontId="44" fillId="12" borderId="23" xfId="3" applyFont="1" applyFill="1" applyBorder="1" applyAlignment="1">
      <alignment horizontal="left" vertical="center" wrapText="1"/>
    </xf>
    <xf numFmtId="0" fontId="44" fillId="12" borderId="23" xfId="3" applyFont="1" applyFill="1" applyBorder="1" applyAlignment="1">
      <alignment horizontal="center" vertical="center" wrapText="1"/>
    </xf>
    <xf numFmtId="0" fontId="44" fillId="12" borderId="24" xfId="3" applyFont="1" applyFill="1" applyBorder="1" applyAlignment="1">
      <alignment horizontal="center" vertical="center" wrapText="1"/>
    </xf>
    <xf numFmtId="44" fontId="44" fillId="12" borderId="24" xfId="2" applyFont="1" applyFill="1" applyBorder="1" applyAlignment="1">
      <alignment horizontal="center" vertical="center" wrapText="1"/>
    </xf>
    <xf numFmtId="0" fontId="44" fillId="12" borderId="24" xfId="1" applyNumberFormat="1" applyFont="1" applyFill="1" applyBorder="1" applyAlignment="1">
      <alignment horizontal="center" vertical="center" wrapText="1"/>
    </xf>
    <xf numFmtId="0" fontId="44" fillId="12" borderId="24" xfId="2" applyNumberFormat="1" applyFont="1" applyFill="1" applyBorder="1" applyAlignment="1">
      <alignment horizontal="center" vertical="center" wrapText="1"/>
    </xf>
    <xf numFmtId="0" fontId="44" fillId="12" borderId="25" xfId="2" applyNumberFormat="1" applyFont="1" applyFill="1" applyBorder="1" applyAlignment="1">
      <alignment horizontal="center" vertical="center" wrapText="1"/>
    </xf>
    <xf numFmtId="0" fontId="4" fillId="0" borderId="0" xfId="0" applyFont="1" applyBorder="1" applyAlignment="1" applyProtection="1">
      <alignment horizontal="center"/>
      <protection hidden="1"/>
    </xf>
    <xf numFmtId="0" fontId="0" fillId="0" borderId="0" xfId="0" applyAlignment="1">
      <alignment horizontal="left"/>
    </xf>
    <xf numFmtId="9" fontId="0" fillId="0" borderId="0" xfId="0" quotePrefix="1" applyNumberFormat="1" applyAlignment="1">
      <alignment horizontal="left"/>
    </xf>
    <xf numFmtId="0" fontId="3" fillId="14" borderId="0" xfId="0" applyFont="1" applyFill="1" applyProtection="1"/>
    <xf numFmtId="4" fontId="3" fillId="14" borderId="0" xfId="0" applyNumberFormat="1" applyFont="1" applyFill="1" applyProtection="1"/>
    <xf numFmtId="0" fontId="3" fillId="14" borderId="0" xfId="0" applyFont="1" applyFill="1" applyAlignment="1" applyProtection="1">
      <alignment horizontal="center"/>
    </xf>
    <xf numFmtId="9" fontId="4" fillId="11" borderId="2" xfId="1" applyFont="1" applyFill="1" applyBorder="1" applyAlignment="1" applyProtection="1">
      <protection locked="0"/>
    </xf>
    <xf numFmtId="44" fontId="4" fillId="3" borderId="4" xfId="0" applyNumberFormat="1" applyFont="1" applyFill="1" applyBorder="1" applyAlignment="1" applyProtection="1">
      <alignment horizontal="center"/>
      <protection hidden="1"/>
    </xf>
    <xf numFmtId="0" fontId="45" fillId="0" borderId="0" xfId="0" applyFont="1" applyAlignment="1" applyProtection="1">
      <alignment vertical="center"/>
    </xf>
    <xf numFmtId="0" fontId="0" fillId="15" borderId="0" xfId="0" applyFill="1"/>
    <xf numFmtId="0" fontId="40" fillId="0" borderId="18" xfId="0" applyFont="1" applyBorder="1" applyAlignment="1">
      <alignment horizontal="center"/>
    </xf>
    <xf numFmtId="0" fontId="46" fillId="0" borderId="0" xfId="0" applyFont="1" applyProtection="1"/>
    <xf numFmtId="0" fontId="2" fillId="0" borderId="0" xfId="0" applyFont="1" applyBorder="1" applyProtection="1">
      <protection hidden="1"/>
    </xf>
    <xf numFmtId="44" fontId="4" fillId="0" borderId="0" xfId="0" applyNumberFormat="1" applyFont="1" applyFill="1" applyBorder="1" applyAlignment="1" applyProtection="1">
      <protection hidden="1"/>
    </xf>
    <xf numFmtId="0" fontId="37" fillId="0" borderId="0" xfId="0" applyFont="1" applyFill="1" applyBorder="1" applyAlignment="1">
      <alignment vertical="top"/>
    </xf>
    <xf numFmtId="0" fontId="2" fillId="0" borderId="0" xfId="0" applyFont="1" applyBorder="1" applyAlignment="1" applyProtection="1">
      <alignment horizontal="left"/>
      <protection hidden="1"/>
    </xf>
    <xf numFmtId="0" fontId="4" fillId="0" borderId="0" xfId="0" applyFont="1" applyFill="1" applyBorder="1" applyAlignment="1" applyProtection="1">
      <alignment horizontal="left" indent="1"/>
    </xf>
    <xf numFmtId="0" fontId="28" fillId="0" borderId="0" xfId="0" applyFont="1" applyBorder="1" applyAlignment="1" applyProtection="1"/>
    <xf numFmtId="44" fontId="22" fillId="0" borderId="0" xfId="2" applyFont="1" applyFill="1" applyBorder="1" applyAlignment="1" applyProtection="1"/>
    <xf numFmtId="44" fontId="22" fillId="3" borderId="4" xfId="0" applyNumberFormat="1" applyFont="1" applyFill="1" applyBorder="1" applyAlignment="1" applyProtection="1">
      <alignment horizontal="center"/>
    </xf>
    <xf numFmtId="0" fontId="23" fillId="0" borderId="0" xfId="0" applyFont="1" applyProtection="1"/>
    <xf numFmtId="0" fontId="28" fillId="0" borderId="0" xfId="0" applyFont="1" applyBorder="1" applyProtection="1"/>
    <xf numFmtId="44" fontId="22" fillId="0" borderId="0" xfId="0" applyNumberFormat="1" applyFont="1" applyFill="1" applyBorder="1" applyAlignment="1" applyProtection="1">
      <alignment horizontal="center"/>
    </xf>
    <xf numFmtId="0" fontId="0" fillId="0" borderId="0" xfId="0" applyFill="1" applyAlignment="1">
      <alignment wrapText="1"/>
    </xf>
    <xf numFmtId="0" fontId="47" fillId="0" borderId="0" xfId="0" applyFont="1"/>
    <xf numFmtId="0" fontId="2" fillId="0" borderId="27" xfId="0" applyFont="1" applyBorder="1" applyAlignment="1" applyProtection="1">
      <protection hidden="1"/>
    </xf>
    <xf numFmtId="0" fontId="37" fillId="0" borderId="0" xfId="0" applyFont="1" applyFill="1" applyBorder="1" applyAlignment="1"/>
    <xf numFmtId="44" fontId="37" fillId="0" borderId="0" xfId="2" applyFont="1" applyFill="1" applyBorder="1" applyAlignment="1"/>
    <xf numFmtId="164" fontId="37" fillId="0" borderId="0" xfId="1" applyNumberFormat="1" applyFont="1" applyFill="1" applyBorder="1" applyAlignment="1"/>
    <xf numFmtId="0" fontId="37" fillId="0" borderId="0" xfId="0" applyFont="1" applyAlignment="1"/>
    <xf numFmtId="44" fontId="37" fillId="0" borderId="0" xfId="2" applyFont="1" applyAlignment="1"/>
    <xf numFmtId="164" fontId="37" fillId="0" borderId="0" xfId="1" applyNumberFormat="1" applyFont="1" applyAlignment="1"/>
    <xf numFmtId="44" fontId="38" fillId="0" borderId="0" xfId="2" applyFont="1" applyAlignment="1"/>
    <xf numFmtId="0" fontId="0" fillId="13" borderId="26" xfId="0" applyFill="1" applyBorder="1" applyProtection="1">
      <protection locked="0"/>
    </xf>
    <xf numFmtId="0" fontId="0" fillId="13" borderId="2" xfId="0" applyFill="1" applyBorder="1" applyProtection="1">
      <protection locked="0"/>
    </xf>
    <xf numFmtId="9" fontId="0" fillId="13" borderId="4" xfId="1" applyFont="1" applyFill="1" applyBorder="1" applyProtection="1">
      <protection locked="0"/>
    </xf>
    <xf numFmtId="0" fontId="0" fillId="0" borderId="0" xfId="0" applyProtection="1">
      <protection locked="0"/>
    </xf>
    <xf numFmtId="14" fontId="0" fillId="0" borderId="0" xfId="0" applyNumberFormat="1" applyProtection="1">
      <protection locked="0"/>
    </xf>
    <xf numFmtId="44" fontId="0" fillId="0" borderId="0" xfId="2" applyFont="1" applyProtection="1">
      <protection locked="0"/>
    </xf>
    <xf numFmtId="0" fontId="2" fillId="0" borderId="0" xfId="0" applyFont="1" applyFill="1" applyBorder="1" applyAlignment="1" applyProtection="1">
      <alignment horizontal="center"/>
    </xf>
    <xf numFmtId="9" fontId="4" fillId="11" borderId="4" xfId="1" applyFont="1" applyFill="1" applyBorder="1" applyAlignment="1" applyProtection="1">
      <alignment horizontal="center"/>
      <protection locked="0"/>
    </xf>
    <xf numFmtId="0" fontId="0" fillId="0" borderId="0" xfId="0" applyProtection="1"/>
    <xf numFmtId="0" fontId="20" fillId="0" borderId="0" xfId="0" applyFont="1" applyAlignment="1" applyProtection="1">
      <alignment vertical="top"/>
    </xf>
    <xf numFmtId="0" fontId="21" fillId="0" borderId="0" xfId="0" applyFont="1" applyBorder="1" applyAlignment="1" applyProtection="1">
      <alignment horizontal="right"/>
    </xf>
    <xf numFmtId="0" fontId="0" fillId="0" borderId="22" xfId="0" applyBorder="1" applyProtection="1"/>
    <xf numFmtId="0" fontId="5" fillId="0" borderId="22" xfId="0" applyFont="1" applyBorder="1" applyProtection="1"/>
    <xf numFmtId="0" fontId="0" fillId="0" borderId="0" xfId="0" applyBorder="1" applyProtection="1"/>
    <xf numFmtId="0" fontId="22" fillId="0" borderId="2" xfId="0" applyFont="1" applyFill="1" applyBorder="1" applyAlignment="1" applyProtection="1"/>
    <xf numFmtId="0" fontId="32" fillId="0" borderId="0" xfId="0" applyFont="1" applyBorder="1" applyProtection="1"/>
    <xf numFmtId="0" fontId="5" fillId="0" borderId="0" xfId="0" applyFont="1" applyFill="1" applyBorder="1" applyProtection="1"/>
    <xf numFmtId="0" fontId="0" fillId="0" borderId="0" xfId="0" applyFill="1" applyBorder="1" applyProtection="1"/>
    <xf numFmtId="0" fontId="0" fillId="0" borderId="20" xfId="0" applyFill="1" applyBorder="1" applyProtection="1"/>
    <xf numFmtId="0" fontId="4" fillId="0" borderId="20" xfId="0" applyFont="1" applyFill="1" applyBorder="1" applyAlignment="1" applyProtection="1"/>
    <xf numFmtId="0" fontId="5" fillId="0" borderId="0" xfId="0" applyFont="1" applyBorder="1" applyProtection="1"/>
    <xf numFmtId="0" fontId="18" fillId="0" borderId="0" xfId="0" applyFont="1" applyFill="1" applyBorder="1" applyProtection="1"/>
    <xf numFmtId="0" fontId="18" fillId="0" borderId="0" xfId="0" applyFont="1" applyFill="1" applyBorder="1" applyAlignment="1" applyProtection="1">
      <alignment horizontal="left"/>
    </xf>
    <xf numFmtId="0" fontId="0" fillId="0" borderId="0" xfId="0" applyFont="1" applyAlignment="1" applyProtection="1">
      <alignment horizontal="left"/>
    </xf>
    <xf numFmtId="0" fontId="5" fillId="0" borderId="0" xfId="0" applyFont="1" applyAlignment="1" applyProtection="1">
      <alignment horizontal="left"/>
    </xf>
    <xf numFmtId="164" fontId="0" fillId="0" borderId="0" xfId="1" applyNumberFormat="1" applyFont="1" applyFill="1" applyBorder="1" applyAlignment="1" applyProtection="1">
      <alignment horizontal="center"/>
    </xf>
    <xf numFmtId="44" fontId="0" fillId="0" borderId="0" xfId="0" applyNumberFormat="1" applyFill="1" applyBorder="1" applyProtection="1"/>
    <xf numFmtId="0" fontId="0" fillId="0" borderId="0" xfId="0" applyFont="1" applyFill="1" applyBorder="1" applyAlignment="1" applyProtection="1">
      <alignment horizontal="left"/>
    </xf>
    <xf numFmtId="165" fontId="0" fillId="0" borderId="0" xfId="0" applyNumberFormat="1" applyFill="1" applyBorder="1" applyProtection="1"/>
    <xf numFmtId="0" fontId="5" fillId="0" borderId="0" xfId="0" applyFont="1" applyProtection="1"/>
    <xf numFmtId="0" fontId="37" fillId="0" borderId="0" xfId="0" applyFont="1" applyProtection="1"/>
    <xf numFmtId="0" fontId="18" fillId="0" borderId="0" xfId="0" applyFont="1" applyFill="1" applyAlignment="1">
      <alignment wrapText="1"/>
    </xf>
    <xf numFmtId="0" fontId="5" fillId="0" borderId="18" xfId="0" applyFont="1" applyFill="1" applyBorder="1" applyAlignment="1">
      <alignment wrapText="1"/>
    </xf>
    <xf numFmtId="0" fontId="18" fillId="0" borderId="0" xfId="0" applyFont="1" applyFill="1"/>
    <xf numFmtId="168" fontId="4" fillId="0" borderId="0" xfId="0" applyNumberFormat="1" applyFont="1" applyFill="1" applyBorder="1" applyAlignment="1" applyProtection="1">
      <alignment horizontal="center"/>
    </xf>
    <xf numFmtId="168" fontId="4" fillId="0" borderId="0" xfId="1" applyNumberFormat="1" applyFont="1" applyFill="1" applyBorder="1" applyAlignment="1" applyProtection="1">
      <alignment horizontal="center"/>
    </xf>
    <xf numFmtId="168" fontId="0" fillId="0" borderId="0" xfId="0" applyNumberFormat="1"/>
    <xf numFmtId="168" fontId="4" fillId="0" borderId="0" xfId="0" applyNumberFormat="1" applyFont="1" applyFill="1" applyBorder="1" applyAlignment="1">
      <alignment horizontal="center"/>
    </xf>
    <xf numFmtId="0" fontId="31" fillId="0" borderId="0" xfId="0" applyFont="1" applyFill="1" applyBorder="1" applyAlignment="1">
      <alignment horizontal="center"/>
    </xf>
    <xf numFmtId="0" fontId="12" fillId="15" borderId="2" xfId="1" applyNumberFormat="1" applyFont="1" applyFill="1" applyBorder="1" applyAlignment="1" applyProtection="1">
      <alignment horizontal="center"/>
    </xf>
    <xf numFmtId="0" fontId="31" fillId="16" borderId="2" xfId="1" applyNumberFormat="1" applyFont="1" applyFill="1" applyBorder="1" applyAlignment="1" applyProtection="1">
      <alignment horizontal="center"/>
    </xf>
    <xf numFmtId="0" fontId="4" fillId="0" borderId="6" xfId="0" applyFont="1" applyBorder="1" applyAlignment="1" applyProtection="1">
      <protection hidden="1"/>
    </xf>
    <xf numFmtId="0" fontId="3" fillId="0" borderId="28" xfId="0" applyFont="1" applyBorder="1" applyAlignment="1" applyProtection="1">
      <alignment horizontal="center"/>
    </xf>
    <xf numFmtId="0" fontId="4" fillId="0" borderId="28" xfId="0" applyFont="1" applyBorder="1" applyAlignment="1" applyProtection="1">
      <protection hidden="1"/>
    </xf>
    <xf numFmtId="0" fontId="4" fillId="0" borderId="28" xfId="0" applyFont="1" applyBorder="1" applyAlignment="1" applyProtection="1">
      <alignment horizontal="center"/>
      <protection hidden="1"/>
    </xf>
    <xf numFmtId="0" fontId="15" fillId="0" borderId="28" xfId="0" applyFont="1" applyBorder="1" applyAlignment="1" applyProtection="1">
      <alignment horizontal="center"/>
      <protection hidden="1"/>
    </xf>
    <xf numFmtId="164" fontId="4" fillId="0" borderId="28" xfId="1" applyNumberFormat="1" applyFont="1" applyFill="1" applyBorder="1" applyAlignment="1" applyProtection="1">
      <alignment horizontal="center"/>
      <protection hidden="1"/>
    </xf>
    <xf numFmtId="0" fontId="2" fillId="0" borderId="0" xfId="0" applyFont="1" applyBorder="1" applyAlignment="1">
      <alignment horizontal="left"/>
    </xf>
    <xf numFmtId="0" fontId="2" fillId="8" borderId="0" xfId="0" applyFont="1" applyFill="1" applyBorder="1" applyAlignment="1">
      <alignment horizontal="center"/>
    </xf>
    <xf numFmtId="0" fontId="2" fillId="0" borderId="3" xfId="0" applyFont="1" applyBorder="1" applyAlignment="1" applyProtection="1">
      <alignment horizontal="left"/>
      <protection hidden="1"/>
    </xf>
    <xf numFmtId="0" fontId="4" fillId="11" borderId="2" xfId="0" applyFont="1" applyFill="1" applyBorder="1" applyAlignment="1" applyProtection="1">
      <alignment horizontal="left" indent="1"/>
      <protection locked="0"/>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0" borderId="0" xfId="0" applyFont="1" applyBorder="1" applyAlignment="1" applyProtection="1">
      <alignment horizontal="center"/>
      <protection hidden="1"/>
    </xf>
    <xf numFmtId="4" fontId="42" fillId="0" borderId="0" xfId="0" applyNumberFormat="1" applyFont="1" applyAlignment="1" applyProtection="1">
      <alignment horizontal="left" vertical="top" wrapText="1"/>
      <protection hidden="1"/>
    </xf>
    <xf numFmtId="0" fontId="3" fillId="0" borderId="0" xfId="0" applyFont="1" applyFill="1" applyBorder="1" applyAlignment="1" applyProtection="1">
      <alignment horizontal="left"/>
      <protection hidden="1"/>
    </xf>
    <xf numFmtId="0" fontId="3" fillId="0" borderId="0" xfId="0" applyFont="1" applyFill="1" applyBorder="1" applyAlignment="1" applyProtection="1">
      <alignment horizontal="left" vertical="center" wrapText="1"/>
      <protection hidden="1"/>
    </xf>
    <xf numFmtId="0" fontId="8" fillId="4" borderId="0" xfId="0" applyFont="1" applyFill="1" applyBorder="1" applyAlignment="1" applyProtection="1">
      <alignment horizontal="center" wrapText="1"/>
      <protection hidden="1"/>
    </xf>
    <xf numFmtId="14" fontId="3" fillId="0" borderId="0" xfId="0" applyNumberFormat="1" applyFont="1" applyAlignment="1" applyProtection="1">
      <alignment horizontal="right" vertical="top"/>
      <protection hidden="1"/>
    </xf>
    <xf numFmtId="0" fontId="4" fillId="0" borderId="3" xfId="0" applyFont="1" applyBorder="1" applyAlignment="1" applyProtection="1">
      <alignment horizontal="left"/>
      <protection hidden="1"/>
    </xf>
    <xf numFmtId="0" fontId="4" fillId="11" borderId="4" xfId="0" applyNumberFormat="1" applyFont="1" applyFill="1" applyBorder="1" applyAlignment="1" applyProtection="1">
      <alignment horizontal="left" indent="1"/>
      <protection locked="0"/>
    </xf>
    <xf numFmtId="0" fontId="2" fillId="0" borderId="1" xfId="0" applyFont="1" applyBorder="1" applyAlignment="1" applyProtection="1">
      <alignment horizontal="left"/>
      <protection hidden="1"/>
    </xf>
    <xf numFmtId="0" fontId="4" fillId="0" borderId="1" xfId="0" applyFont="1" applyBorder="1" applyAlignment="1" applyProtection="1">
      <alignment horizontal="left"/>
      <protection hidden="1"/>
    </xf>
    <xf numFmtId="0" fontId="2" fillId="0" borderId="9"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38" fillId="0" borderId="0" xfId="0" applyFont="1" applyAlignment="1" applyProtection="1">
      <alignment horizontal="left" vertical="top" wrapText="1"/>
    </xf>
    <xf numFmtId="0" fontId="28" fillId="0" borderId="3" xfId="0" applyFont="1" applyBorder="1" applyAlignment="1" applyProtection="1">
      <alignment horizontal="left"/>
    </xf>
    <xf numFmtId="0" fontId="43" fillId="0" borderId="0" xfId="0" applyFont="1" applyBorder="1" applyAlignment="1" applyProtection="1">
      <alignment horizontal="left" wrapText="1"/>
    </xf>
    <xf numFmtId="0" fontId="43" fillId="0" borderId="0" xfId="0" applyFont="1" applyBorder="1" applyAlignment="1" applyProtection="1">
      <alignment horizontal="left"/>
    </xf>
    <xf numFmtId="0" fontId="22" fillId="0" borderId="0" xfId="0" applyFont="1" applyFill="1" applyBorder="1" applyAlignment="1" applyProtection="1">
      <alignment horizontal="left" vertical="top" wrapText="1"/>
    </xf>
    <xf numFmtId="0" fontId="22" fillId="13" borderId="2" xfId="0" applyFont="1" applyFill="1" applyBorder="1" applyAlignment="1" applyProtection="1">
      <alignment horizontal="left"/>
    </xf>
    <xf numFmtId="164" fontId="4" fillId="0" borderId="0" xfId="0" applyNumberFormat="1" applyFont="1" applyFill="1" applyBorder="1" applyAlignment="1" applyProtection="1">
      <alignment horizontal="right"/>
    </xf>
    <xf numFmtId="165" fontId="2" fillId="0" borderId="0" xfId="0" applyNumberFormat="1" applyFont="1" applyFill="1" applyBorder="1" applyAlignment="1" applyProtection="1">
      <alignment horizontal="center"/>
    </xf>
    <xf numFmtId="164" fontId="0" fillId="0" borderId="0" xfId="1" applyNumberFormat="1" applyFont="1" applyFill="1" applyBorder="1" applyAlignment="1" applyProtection="1">
      <alignment horizontal="right"/>
    </xf>
    <xf numFmtId="44" fontId="2" fillId="0" borderId="0" xfId="1" applyNumberFormat="1" applyFont="1" applyFill="1" applyBorder="1" applyAlignment="1" applyProtection="1">
      <alignment horizontal="center"/>
    </xf>
    <xf numFmtId="164" fontId="4" fillId="0" borderId="0" xfId="1" applyNumberFormat="1" applyFont="1" applyFill="1" applyBorder="1" applyAlignment="1" applyProtection="1">
      <alignment horizontal="right"/>
    </xf>
    <xf numFmtId="0" fontId="2" fillId="0" borderId="0" xfId="0" applyFont="1" applyFill="1" applyBorder="1" applyAlignment="1" applyProtection="1">
      <alignment horizontal="center"/>
    </xf>
    <xf numFmtId="0" fontId="8" fillId="11" borderId="0" xfId="0" applyFont="1" applyFill="1" applyBorder="1" applyAlignment="1" applyProtection="1">
      <alignment horizontal="left"/>
    </xf>
    <xf numFmtId="0" fontId="22" fillId="0" borderId="3" xfId="0" applyFont="1" applyBorder="1" applyAlignment="1" applyProtection="1">
      <alignment horizontal="left"/>
    </xf>
    <xf numFmtId="0" fontId="28" fillId="0" borderId="1" xfId="0" applyFont="1" applyBorder="1" applyAlignment="1" applyProtection="1">
      <alignment horizontal="left"/>
    </xf>
    <xf numFmtId="0" fontId="22" fillId="0" borderId="1" xfId="0" applyFont="1" applyBorder="1" applyAlignment="1" applyProtection="1">
      <alignment horizontal="left"/>
    </xf>
    <xf numFmtId="9" fontId="22" fillId="13" borderId="4" xfId="1" applyFont="1" applyFill="1" applyBorder="1" applyAlignment="1" applyProtection="1">
      <alignment horizontal="left"/>
    </xf>
    <xf numFmtId="44" fontId="0" fillId="0" borderId="0" xfId="0" applyNumberFormat="1" applyAlignment="1" applyProtection="1">
      <alignment horizontal="center"/>
    </xf>
    <xf numFmtId="0" fontId="0" fillId="0" borderId="0" xfId="0" applyAlignment="1" applyProtection="1">
      <alignment horizontal="center"/>
    </xf>
    <xf numFmtId="165" fontId="33" fillId="0" borderId="0" xfId="0" applyNumberFormat="1" applyFont="1" applyFill="1" applyBorder="1" applyAlignment="1" applyProtection="1">
      <alignment horizontal="right"/>
    </xf>
    <xf numFmtId="44" fontId="34" fillId="0" borderId="0" xfId="0" applyNumberFormat="1" applyFont="1" applyAlignment="1" applyProtection="1">
      <alignment horizontal="center"/>
    </xf>
    <xf numFmtId="165" fontId="4" fillId="0" borderId="0" xfId="0" applyNumberFormat="1" applyFont="1" applyFill="1" applyBorder="1" applyAlignment="1" applyProtection="1">
      <alignment horizontal="center"/>
    </xf>
    <xf numFmtId="44" fontId="0" fillId="13" borderId="26" xfId="2" applyFont="1" applyFill="1" applyBorder="1" applyAlignment="1" applyProtection="1">
      <alignment horizontal="left"/>
      <protection locked="0"/>
    </xf>
    <xf numFmtId="44" fontId="0" fillId="13" borderId="4" xfId="2" applyFont="1" applyFill="1" applyBorder="1" applyAlignment="1" applyProtection="1">
      <alignment horizontal="left"/>
      <protection locked="0"/>
    </xf>
    <xf numFmtId="0" fontId="41" fillId="11" borderId="0" xfId="0" applyFont="1" applyFill="1" applyAlignment="1">
      <alignment horizontal="center" vertical="center"/>
    </xf>
  </cellXfs>
  <cellStyles count="4">
    <cellStyle name="Prozent" xfId="1" builtinId="5"/>
    <cellStyle name="Standard" xfId="0" builtinId="0"/>
    <cellStyle name="Standard 2" xfId="3"/>
    <cellStyle name="Währung" xfId="2" builtinId="4"/>
  </cellStyles>
  <dxfs count="0"/>
  <tableStyles count="0" defaultTableStyle="TableStyleMedium2" defaultPivotStyle="PivotStyleLight16"/>
  <colors>
    <mruColors>
      <color rgb="FFD8DB99"/>
      <color rgb="FF9EA500"/>
      <color rgb="FFF1F2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9530</xdr:rowOff>
    </xdr:from>
    <xdr:to>
      <xdr:col>1</xdr:col>
      <xdr:colOff>594024</xdr:colOff>
      <xdr:row>1</xdr:row>
      <xdr:rowOff>492639</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9530"/>
          <a:ext cx="1694691" cy="6736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21168</xdr:colOff>
      <xdr:row>4</xdr:row>
      <xdr:rowOff>10592</xdr:rowOff>
    </xdr:from>
    <xdr:to>
      <xdr:col>1</xdr:col>
      <xdr:colOff>615192</xdr:colOff>
      <xdr:row>5</xdr:row>
      <xdr:rowOff>493701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8" y="783175"/>
          <a:ext cx="1694691" cy="673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185601</xdr:colOff>
      <xdr:row>3</xdr:row>
      <xdr:rowOff>92584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694691" cy="673609"/>
        </a:xfrm>
        <a:prstGeom prst="rect">
          <a:avLst/>
        </a:prstGeom>
      </xdr:spPr>
    </xdr:pic>
    <xdr:clientData/>
  </xdr:twoCellAnchor>
  <xdr:twoCellAnchor>
    <xdr:from>
      <xdr:col>4</xdr:col>
      <xdr:colOff>310051</xdr:colOff>
      <xdr:row>60</xdr:row>
      <xdr:rowOff>70561</xdr:rowOff>
    </xdr:from>
    <xdr:to>
      <xdr:col>14</xdr:col>
      <xdr:colOff>7327</xdr:colOff>
      <xdr:row>62</xdr:row>
      <xdr:rowOff>153865</xdr:rowOff>
    </xdr:to>
    <xdr:sp macro="" textlink="te_fusszeile">
      <xdr:nvSpPr>
        <xdr:cNvPr id="3" name="Rechteck 2"/>
        <xdr:cNvSpPr/>
      </xdr:nvSpPr>
      <xdr:spPr>
        <a:xfrm>
          <a:off x="1757851" y="9290761"/>
          <a:ext cx="4307376" cy="40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hangingPunct="0"/>
          <a:fld id="{8D41B6D2-5052-444D-8B9B-73E4BD19CE78}" type="TxLink">
            <a:rPr lang="en-US" sz="850" b="0" i="0" u="none" strike="noStrike">
              <a:solidFill>
                <a:srgbClr val="000000"/>
              </a:solidFill>
              <a:effectLst/>
              <a:latin typeface="Calibri"/>
              <a:ea typeface="+mn-ea"/>
              <a:cs typeface="Calibri"/>
            </a:rPr>
            <a:pPr algn="l" hangingPunct="0"/>
            <a:t>Laurstrasse 10 | 5201 Brugg | Telefon +41 (0)56 461 78 11 | Fax +41 (0)56 461 71 01
pencas@agrisano.ch | www.agrisano.ch</a:t>
          </a:fld>
          <a:endParaRPr lang="de-CH" sz="850">
            <a:solidFill>
              <a:sysClr val="windowText" lastClr="000000"/>
            </a:solidFill>
            <a:effectLst/>
            <a:latin typeface="+mn-lt"/>
            <a:ea typeface="+mn-ea"/>
            <a:cs typeface="+mn-cs"/>
          </a:endParaRPr>
        </a:p>
      </xdr:txBody>
    </xdr:sp>
    <xdr:clientData/>
  </xdr:twoCellAnchor>
  <xdr:twoCellAnchor>
    <xdr:from>
      <xdr:col>8</xdr:col>
      <xdr:colOff>46773</xdr:colOff>
      <xdr:row>0</xdr:row>
      <xdr:rowOff>8283</xdr:rowOff>
    </xdr:from>
    <xdr:to>
      <xdr:col>12</xdr:col>
      <xdr:colOff>228990</xdr:colOff>
      <xdr:row>1</xdr:row>
      <xdr:rowOff>41413</xdr:rowOff>
    </xdr:to>
    <xdr:sp macro="" textlink="te_pencas1">
      <xdr:nvSpPr>
        <xdr:cNvPr id="8" name="Rechteck 7"/>
        <xdr:cNvSpPr/>
      </xdr:nvSpPr>
      <xdr:spPr>
        <a:xfrm>
          <a:off x="3313288" y="8283"/>
          <a:ext cx="1857496" cy="215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hangingPunct="0"/>
          <a:fld id="{7421150B-0710-4B4F-8F0A-C69245C0283C}" type="TxLink">
            <a:rPr lang="en-US" sz="1050" b="1" i="0" u="none" strike="noStrike">
              <a:solidFill>
                <a:srgbClr val="000000"/>
              </a:solidFill>
              <a:effectLst/>
              <a:latin typeface="Calibri"/>
              <a:ea typeface="+mn-ea"/>
              <a:cs typeface="Calibri"/>
            </a:rPr>
            <a:pPr algn="l" hangingPunct="0"/>
            <a:t>Agrisano Pencas</a:t>
          </a:fld>
          <a:endParaRPr lang="de-CH" sz="1050" b="1">
            <a:solidFill>
              <a:sysClr val="windowText" lastClr="000000"/>
            </a:solidFill>
            <a:effectLst/>
            <a:latin typeface="+mn-lt"/>
            <a:ea typeface="+mn-ea"/>
            <a:cs typeface="+mn-cs"/>
          </a:endParaRPr>
        </a:p>
      </xdr:txBody>
    </xdr:sp>
    <xdr:clientData/>
  </xdr:twoCellAnchor>
  <xdr:twoCellAnchor>
    <xdr:from>
      <xdr:col>8</xdr:col>
      <xdr:colOff>39731</xdr:colOff>
      <xdr:row>0</xdr:row>
      <xdr:rowOff>175769</xdr:rowOff>
    </xdr:from>
    <xdr:to>
      <xdr:col>12</xdr:col>
      <xdr:colOff>223897</xdr:colOff>
      <xdr:row>1</xdr:row>
      <xdr:rowOff>208899</xdr:rowOff>
    </xdr:to>
    <xdr:sp macro="" textlink="te_pencas2">
      <xdr:nvSpPr>
        <xdr:cNvPr id="9" name="Rechteck 8"/>
        <xdr:cNvSpPr/>
      </xdr:nvSpPr>
      <xdr:spPr>
        <a:xfrm>
          <a:off x="3308847" y="175769"/>
          <a:ext cx="1861246" cy="213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hangingPunct="0"/>
          <a:fld id="{A97E8F73-0D53-48D6-AD3B-C96832B3DAD7}" type="TxLink">
            <a:rPr lang="en-US" sz="1050" b="0" i="0" u="none" strike="noStrike">
              <a:solidFill>
                <a:srgbClr val="000000"/>
              </a:solidFill>
              <a:effectLst/>
              <a:latin typeface="Calibri"/>
              <a:ea typeface="+mn-ea"/>
              <a:cs typeface="Calibri"/>
            </a:rPr>
            <a:pPr algn="l" hangingPunct="0"/>
            <a:t>Berufliche Vorsorge</a:t>
          </a:fld>
          <a:endParaRPr lang="de-CH" sz="1050" b="0">
            <a:solidFill>
              <a:sysClr val="windowText" lastClr="000000"/>
            </a:solidFill>
            <a:effectLst/>
            <a:latin typeface="+mn-lt"/>
            <a:ea typeface="+mn-ea"/>
            <a:cs typeface="+mn-cs"/>
          </a:endParaRPr>
        </a:p>
      </xdr:txBody>
    </xdr:sp>
    <xdr:clientData/>
  </xdr:twoCellAnchor>
  <xdr:twoCellAnchor editAs="oneCell">
    <xdr:from>
      <xdr:col>0</xdr:col>
      <xdr:colOff>7316</xdr:colOff>
      <xdr:row>59</xdr:row>
      <xdr:rowOff>78398</xdr:rowOff>
    </xdr:from>
    <xdr:to>
      <xdr:col>1</xdr:col>
      <xdr:colOff>505681</xdr:colOff>
      <xdr:row>63</xdr:row>
      <xdr:rowOff>72973</xdr:rowOff>
    </xdr:to>
    <xdr:pic>
      <xdr:nvPicPr>
        <xdr:cNvPr id="10" name="Grafik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16" y="9141802"/>
          <a:ext cx="556980" cy="556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828675</xdr:colOff>
          <xdr:row>4</xdr:row>
          <xdr:rowOff>114300</xdr:rowOff>
        </xdr:from>
        <xdr:to>
          <xdr:col>6</xdr:col>
          <xdr:colOff>1295400</xdr:colOff>
          <xdr:row>7</xdr:row>
          <xdr:rowOff>9525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Calibri"/>
                  <a:cs typeface="Calibri"/>
                </a:rPr>
                <a:t>Bestand rechnen!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828675</xdr:colOff>
          <xdr:row>7</xdr:row>
          <xdr:rowOff>85725</xdr:rowOff>
        </xdr:from>
        <xdr:to>
          <xdr:col>5</xdr:col>
          <xdr:colOff>1190625</xdr:colOff>
          <xdr:row>9</xdr:row>
          <xdr:rowOff>95250</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Calibri"/>
                  <a:cs typeface="Calibri"/>
                </a:rPr>
                <a:t>XLSX speichern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95250</xdr:colOff>
          <xdr:row>7</xdr:row>
          <xdr:rowOff>85725</xdr:rowOff>
        </xdr:from>
        <xdr:to>
          <xdr:col>6</xdr:col>
          <xdr:colOff>1295400</xdr:colOff>
          <xdr:row>9</xdr:row>
          <xdr:rowOff>95250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Calibri"/>
                  <a:cs typeface="Calibri"/>
                </a:rPr>
                <a:t>PDF speichern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498396</xdr:colOff>
      <xdr:row>1</xdr:row>
      <xdr:rowOff>459599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96348" cy="67940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P168"/>
  <sheetViews>
    <sheetView workbookViewId="0">
      <selection activeCell="A7" sqref="A7:K7"/>
    </sheetView>
  </sheetViews>
  <sheetFormatPr baseColWidth="10" defaultRowHeight="12.75"/>
  <cols>
    <col min="10" max="10" width="6.5703125" customWidth="1"/>
  </cols>
  <sheetData>
    <row r="1" spans="1:16" ht="15">
      <c r="A1" s="331" t="s">
        <v>5</v>
      </c>
      <c r="B1" s="331"/>
      <c r="C1" s="331"/>
      <c r="D1" s="12"/>
      <c r="E1" s="12"/>
      <c r="F1" s="12"/>
      <c r="G1" s="12">
        <v>2018</v>
      </c>
      <c r="H1" s="3"/>
    </row>
    <row r="2" spans="1:16">
      <c r="A2" s="98"/>
      <c r="B2" s="332" t="s">
        <v>0</v>
      </c>
      <c r="C2" s="332"/>
      <c r="D2" s="332" t="s">
        <v>1</v>
      </c>
      <c r="E2" s="332"/>
      <c r="F2" s="332" t="s">
        <v>2</v>
      </c>
      <c r="G2" s="332"/>
      <c r="H2" s="10"/>
      <c r="I2" s="10"/>
      <c r="J2" s="8"/>
      <c r="M2" s="10"/>
    </row>
    <row r="3" spans="1:16">
      <c r="A3" s="97"/>
      <c r="B3" s="97" t="s">
        <v>4</v>
      </c>
      <c r="C3" s="97" t="s">
        <v>3</v>
      </c>
      <c r="D3" s="97" t="s">
        <v>4</v>
      </c>
      <c r="E3" s="97" t="s">
        <v>3</v>
      </c>
      <c r="F3" s="97" t="s">
        <v>4</v>
      </c>
      <c r="G3" s="97" t="s">
        <v>3</v>
      </c>
      <c r="H3" s="7" t="s">
        <v>8</v>
      </c>
      <c r="I3" s="7" t="s">
        <v>7</v>
      </c>
      <c r="J3" s="322" t="s">
        <v>470</v>
      </c>
      <c r="M3" s="8"/>
      <c r="N3" s="102" t="s">
        <v>136</v>
      </c>
      <c r="O3" s="103" t="s">
        <v>137</v>
      </c>
      <c r="P3" s="103" t="s">
        <v>138</v>
      </c>
    </row>
    <row r="4" spans="1:16">
      <c r="A4" s="4">
        <f>p_jahr-18</f>
        <v>2001</v>
      </c>
      <c r="B4" s="318">
        <v>1.1900000000000001E-2</v>
      </c>
      <c r="C4" s="319">
        <v>1.0500000000000001E-2</v>
      </c>
      <c r="D4" s="319">
        <v>1.23E-2</v>
      </c>
      <c r="E4" s="320">
        <v>1.0800000000000001E-2</v>
      </c>
      <c r="F4" s="319">
        <v>1.4500000000000001E-2</v>
      </c>
      <c r="G4" s="321">
        <v>1.1900000000000001E-2</v>
      </c>
      <c r="H4" s="13">
        <v>0</v>
      </c>
      <c r="I4" s="2">
        <v>8.0000000000000002E-3</v>
      </c>
      <c r="J4" s="323">
        <f t="shared" ref="J4:J51" si="0">p_jahr-A4</f>
        <v>18</v>
      </c>
      <c r="M4" s="8"/>
      <c r="N4" s="101">
        <v>0</v>
      </c>
      <c r="O4" s="13">
        <v>0</v>
      </c>
      <c r="P4" s="80">
        <v>360</v>
      </c>
    </row>
    <row r="5" spans="1:16">
      <c r="A5" s="4">
        <f t="shared" ref="A5:A51" si="1">A4-1</f>
        <v>2000</v>
      </c>
      <c r="B5" s="318">
        <v>1.1900000000000001E-2</v>
      </c>
      <c r="C5" s="319">
        <v>1.0500000000000001E-2</v>
      </c>
      <c r="D5" s="319">
        <v>1.23E-2</v>
      </c>
      <c r="E5" s="320">
        <v>1.0800000000000001E-2</v>
      </c>
      <c r="F5" s="319">
        <v>1.4500000000000001E-2</v>
      </c>
      <c r="G5" s="321">
        <v>1.1900000000000001E-2</v>
      </c>
      <c r="H5" s="13">
        <v>0</v>
      </c>
      <c r="I5" s="2">
        <v>8.0000000000000002E-3</v>
      </c>
      <c r="J5" s="324">
        <f t="shared" si="0"/>
        <v>19</v>
      </c>
      <c r="M5" s="8"/>
      <c r="N5" s="101">
        <v>1</v>
      </c>
      <c r="O5" s="13">
        <v>1E-3</v>
      </c>
      <c r="P5" s="80">
        <v>336</v>
      </c>
    </row>
    <row r="6" spans="1:16">
      <c r="A6" s="4">
        <f t="shared" si="1"/>
        <v>1999</v>
      </c>
      <c r="B6" s="318">
        <v>1.1900000000000001E-2</v>
      </c>
      <c r="C6" s="319">
        <v>1.0500000000000001E-2</v>
      </c>
      <c r="D6" s="319">
        <v>1.23E-2</v>
      </c>
      <c r="E6" s="320">
        <v>1.0800000000000001E-2</v>
      </c>
      <c r="F6" s="319">
        <v>1.4500000000000001E-2</v>
      </c>
      <c r="G6" s="321">
        <v>1.1900000000000001E-2</v>
      </c>
      <c r="H6" s="13">
        <v>0</v>
      </c>
      <c r="I6" s="2">
        <v>8.0000000000000002E-3</v>
      </c>
      <c r="J6" s="324">
        <f t="shared" si="0"/>
        <v>20</v>
      </c>
      <c r="M6" s="8"/>
      <c r="N6" s="101">
        <v>2</v>
      </c>
      <c r="O6" s="13">
        <v>2E-3</v>
      </c>
      <c r="P6" s="80">
        <v>312</v>
      </c>
    </row>
    <row r="7" spans="1:16">
      <c r="A7" s="4">
        <f t="shared" si="1"/>
        <v>1998</v>
      </c>
      <c r="B7" s="318">
        <v>1.1900000000000001E-2</v>
      </c>
      <c r="C7" s="319">
        <v>1.0500000000000001E-2</v>
      </c>
      <c r="D7" s="319">
        <v>1.23E-2</v>
      </c>
      <c r="E7" s="320">
        <v>1.0800000000000001E-2</v>
      </c>
      <c r="F7" s="319">
        <v>1.4500000000000001E-2</v>
      </c>
      <c r="G7" s="321">
        <v>1.1900000000000001E-2</v>
      </c>
      <c r="H7" s="13">
        <v>0</v>
      </c>
      <c r="I7" s="2">
        <v>8.0000000000000002E-3</v>
      </c>
      <c r="J7" s="324">
        <f t="shared" si="0"/>
        <v>21</v>
      </c>
      <c r="M7" s="8"/>
      <c r="N7" s="101">
        <v>3</v>
      </c>
      <c r="O7" s="13">
        <v>3.0000000000000001E-3</v>
      </c>
      <c r="P7" s="80">
        <v>288</v>
      </c>
    </row>
    <row r="8" spans="1:16">
      <c r="A8" s="4">
        <f t="shared" si="1"/>
        <v>1997</v>
      </c>
      <c r="B8" s="318">
        <v>1.1900000000000001E-2</v>
      </c>
      <c r="C8" s="319">
        <v>1.0500000000000001E-2</v>
      </c>
      <c r="D8" s="319">
        <v>1.23E-2</v>
      </c>
      <c r="E8" s="320">
        <v>1.0800000000000001E-2</v>
      </c>
      <c r="F8" s="319">
        <v>1.4500000000000001E-2</v>
      </c>
      <c r="G8" s="321">
        <v>1.1900000000000001E-2</v>
      </c>
      <c r="H8" s="13">
        <v>0</v>
      </c>
      <c r="I8" s="2">
        <v>8.0000000000000002E-3</v>
      </c>
      <c r="J8" s="324">
        <f t="shared" si="0"/>
        <v>22</v>
      </c>
      <c r="M8" s="8"/>
      <c r="N8" s="101">
        <v>4</v>
      </c>
      <c r="O8" s="13">
        <v>4.0000000000000001E-3</v>
      </c>
      <c r="P8" s="80">
        <v>264</v>
      </c>
    </row>
    <row r="9" spans="1:16">
      <c r="A9" s="4">
        <f t="shared" si="1"/>
        <v>1996</v>
      </c>
      <c r="B9" s="318">
        <v>1.1900000000000001E-2</v>
      </c>
      <c r="C9" s="319">
        <v>1.0500000000000001E-2</v>
      </c>
      <c r="D9" s="319">
        <v>1.23E-2</v>
      </c>
      <c r="E9" s="320">
        <v>1.0800000000000001E-2</v>
      </c>
      <c r="F9" s="319">
        <v>1.4500000000000001E-2</v>
      </c>
      <c r="G9" s="321">
        <v>1.1900000000000001E-2</v>
      </c>
      <c r="H9" s="13">
        <v>0</v>
      </c>
      <c r="I9" s="2">
        <v>8.0000000000000002E-3</v>
      </c>
      <c r="J9" s="324">
        <f t="shared" si="0"/>
        <v>23</v>
      </c>
      <c r="M9" s="8"/>
      <c r="N9" s="101">
        <v>5</v>
      </c>
      <c r="O9" s="13">
        <v>5.0000000000000001E-3</v>
      </c>
      <c r="P9" s="80">
        <v>240</v>
      </c>
    </row>
    <row r="10" spans="1:16">
      <c r="A10" s="4">
        <f t="shared" si="1"/>
        <v>1995</v>
      </c>
      <c r="B10" s="318">
        <v>1.1900000000000001E-2</v>
      </c>
      <c r="C10" s="319">
        <v>1.0500000000000001E-2</v>
      </c>
      <c r="D10" s="319">
        <v>1.23E-2</v>
      </c>
      <c r="E10" s="320">
        <v>1.0800000000000001E-2</v>
      </c>
      <c r="F10" s="319">
        <v>1.4500000000000001E-2</v>
      </c>
      <c r="G10" s="321">
        <v>1.1900000000000001E-2</v>
      </c>
      <c r="H10" s="13">
        <v>0</v>
      </c>
      <c r="I10" s="2">
        <v>8.0000000000000002E-3</v>
      </c>
      <c r="J10" s="324">
        <f t="shared" si="0"/>
        <v>24</v>
      </c>
      <c r="M10" s="100"/>
    </row>
    <row r="11" spans="1:16">
      <c r="A11" s="6">
        <f t="shared" si="1"/>
        <v>1994</v>
      </c>
      <c r="B11" s="319">
        <v>9.3009999999999995E-2</v>
      </c>
      <c r="C11" s="319">
        <v>9.5710000000000003E-2</v>
      </c>
      <c r="D11" s="319">
        <v>9.4310000000000005E-2</v>
      </c>
      <c r="E11" s="320">
        <v>9.7409999999999997E-2</v>
      </c>
      <c r="F11" s="319">
        <v>9.9210000000000007E-2</v>
      </c>
      <c r="G11" s="319">
        <v>0.10181</v>
      </c>
      <c r="H11" s="13">
        <v>1.1999999999999999E-3</v>
      </c>
      <c r="I11" s="2">
        <v>1.4E-2</v>
      </c>
      <c r="J11" s="323">
        <f t="shared" si="0"/>
        <v>25</v>
      </c>
      <c r="K11" s="99" t="s">
        <v>133</v>
      </c>
      <c r="M11" s="100"/>
    </row>
    <row r="12" spans="1:16">
      <c r="A12" s="6">
        <f t="shared" si="1"/>
        <v>1993</v>
      </c>
      <c r="B12" s="319">
        <v>9.3009999999999995E-2</v>
      </c>
      <c r="C12" s="319">
        <v>9.5710000000000003E-2</v>
      </c>
      <c r="D12" s="319">
        <v>9.4310000000000005E-2</v>
      </c>
      <c r="E12" s="320">
        <v>9.7409999999999997E-2</v>
      </c>
      <c r="F12" s="319">
        <v>9.9210000000000007E-2</v>
      </c>
      <c r="G12" s="319">
        <v>0.10181</v>
      </c>
      <c r="H12" s="13">
        <v>1.1999999999999999E-3</v>
      </c>
      <c r="I12" s="2">
        <v>1.4E-2</v>
      </c>
      <c r="J12" s="324">
        <f t="shared" si="0"/>
        <v>26</v>
      </c>
      <c r="M12" s="100"/>
    </row>
    <row r="13" spans="1:16">
      <c r="A13" s="6">
        <f t="shared" si="1"/>
        <v>1992</v>
      </c>
      <c r="B13" s="319">
        <v>9.3009999999999995E-2</v>
      </c>
      <c r="C13" s="319">
        <v>9.5710000000000003E-2</v>
      </c>
      <c r="D13" s="319">
        <v>9.4310000000000005E-2</v>
      </c>
      <c r="E13" s="320">
        <v>9.7409999999999997E-2</v>
      </c>
      <c r="F13" s="319">
        <v>9.9210000000000007E-2</v>
      </c>
      <c r="G13" s="319">
        <v>0.10181</v>
      </c>
      <c r="H13" s="13">
        <v>1.1999999999999999E-3</v>
      </c>
      <c r="I13" s="2">
        <v>1.4E-2</v>
      </c>
      <c r="J13" s="324">
        <f t="shared" si="0"/>
        <v>27</v>
      </c>
      <c r="M13" s="100"/>
    </row>
    <row r="14" spans="1:16">
      <c r="A14" s="6">
        <f t="shared" si="1"/>
        <v>1991</v>
      </c>
      <c r="B14" s="319">
        <v>9.3009999999999995E-2</v>
      </c>
      <c r="C14" s="319">
        <v>9.5710000000000003E-2</v>
      </c>
      <c r="D14" s="319">
        <v>9.4310000000000005E-2</v>
      </c>
      <c r="E14" s="320">
        <v>9.7409999999999997E-2</v>
      </c>
      <c r="F14" s="319">
        <v>9.9210000000000007E-2</v>
      </c>
      <c r="G14" s="319">
        <v>0.10181</v>
      </c>
      <c r="H14" s="13">
        <v>1.1999999999999999E-3</v>
      </c>
      <c r="I14" s="2">
        <v>1.4E-2</v>
      </c>
      <c r="J14" s="324">
        <f t="shared" si="0"/>
        <v>28</v>
      </c>
      <c r="M14" s="100"/>
    </row>
    <row r="15" spans="1:16">
      <c r="A15" s="6">
        <f t="shared" si="1"/>
        <v>1990</v>
      </c>
      <c r="B15" s="319">
        <v>9.3009999999999995E-2</v>
      </c>
      <c r="C15" s="319">
        <v>9.5710000000000003E-2</v>
      </c>
      <c r="D15" s="319">
        <v>9.4310000000000005E-2</v>
      </c>
      <c r="E15" s="320">
        <v>9.7409999999999997E-2</v>
      </c>
      <c r="F15" s="319">
        <v>9.9210000000000007E-2</v>
      </c>
      <c r="G15" s="319">
        <v>0.10181</v>
      </c>
      <c r="H15" s="13">
        <v>1.1999999999999999E-3</v>
      </c>
      <c r="I15" s="2">
        <v>1.4E-2</v>
      </c>
      <c r="J15" s="324">
        <f t="shared" si="0"/>
        <v>29</v>
      </c>
      <c r="M15" s="100"/>
    </row>
    <row r="16" spans="1:16">
      <c r="A16" s="6">
        <f t="shared" si="1"/>
        <v>1989</v>
      </c>
      <c r="B16" s="319">
        <v>9.3009999999999995E-2</v>
      </c>
      <c r="C16" s="319">
        <v>9.5710000000000003E-2</v>
      </c>
      <c r="D16" s="319">
        <v>9.4310000000000005E-2</v>
      </c>
      <c r="E16" s="320">
        <v>9.7409999999999997E-2</v>
      </c>
      <c r="F16" s="319">
        <v>9.9210000000000007E-2</v>
      </c>
      <c r="G16" s="319">
        <v>0.10181</v>
      </c>
      <c r="H16" s="13">
        <v>1.1999999999999999E-3</v>
      </c>
      <c r="I16" s="2">
        <v>1.4E-2</v>
      </c>
      <c r="J16" s="324">
        <f t="shared" si="0"/>
        <v>30</v>
      </c>
      <c r="M16" s="100"/>
    </row>
    <row r="17" spans="1:13">
      <c r="A17" s="6">
        <f t="shared" si="1"/>
        <v>1988</v>
      </c>
      <c r="B17" s="319">
        <v>9.3009999999999995E-2</v>
      </c>
      <c r="C17" s="319">
        <v>9.5710000000000003E-2</v>
      </c>
      <c r="D17" s="319">
        <v>9.4310000000000005E-2</v>
      </c>
      <c r="E17" s="320">
        <v>9.7409999999999997E-2</v>
      </c>
      <c r="F17" s="319">
        <v>9.9210000000000007E-2</v>
      </c>
      <c r="G17" s="319">
        <v>0.10181</v>
      </c>
      <c r="H17" s="13">
        <v>1.1999999999999999E-3</v>
      </c>
      <c r="I17" s="2">
        <v>1.4E-2</v>
      </c>
      <c r="J17" s="324">
        <f t="shared" si="0"/>
        <v>31</v>
      </c>
      <c r="M17" s="100"/>
    </row>
    <row r="18" spans="1:13">
      <c r="A18" s="6">
        <f t="shared" si="1"/>
        <v>1987</v>
      </c>
      <c r="B18" s="319">
        <v>9.3009999999999995E-2</v>
      </c>
      <c r="C18" s="319">
        <v>9.5710000000000003E-2</v>
      </c>
      <c r="D18" s="319">
        <v>9.4310000000000005E-2</v>
      </c>
      <c r="E18" s="320">
        <v>9.7409999999999997E-2</v>
      </c>
      <c r="F18" s="319">
        <v>9.9210000000000007E-2</v>
      </c>
      <c r="G18" s="319">
        <v>0.10181</v>
      </c>
      <c r="H18" s="13">
        <v>1.1999999999999999E-3</v>
      </c>
      <c r="I18" s="2">
        <v>1.4E-2</v>
      </c>
      <c r="J18" s="324">
        <f t="shared" si="0"/>
        <v>32</v>
      </c>
      <c r="M18" s="100"/>
    </row>
    <row r="19" spans="1:13">
      <c r="A19" s="6">
        <f t="shared" si="1"/>
        <v>1986</v>
      </c>
      <c r="B19" s="319">
        <v>9.3009999999999995E-2</v>
      </c>
      <c r="C19" s="319">
        <v>9.5710000000000003E-2</v>
      </c>
      <c r="D19" s="319">
        <v>9.4310000000000005E-2</v>
      </c>
      <c r="E19" s="320">
        <v>9.7409999999999997E-2</v>
      </c>
      <c r="F19" s="319">
        <v>9.9210000000000007E-2</v>
      </c>
      <c r="G19" s="319">
        <v>0.10181</v>
      </c>
      <c r="H19" s="13">
        <v>1.1999999999999999E-3</v>
      </c>
      <c r="I19" s="2">
        <v>1.4E-2</v>
      </c>
      <c r="J19" s="324">
        <f t="shared" si="0"/>
        <v>33</v>
      </c>
      <c r="M19" s="100"/>
    </row>
    <row r="20" spans="1:13">
      <c r="A20" s="6">
        <f t="shared" si="1"/>
        <v>1985</v>
      </c>
      <c r="B20" s="319">
        <v>9.3009999999999995E-2</v>
      </c>
      <c r="C20" s="319">
        <v>9.5710000000000003E-2</v>
      </c>
      <c r="D20" s="319">
        <v>9.4310000000000005E-2</v>
      </c>
      <c r="E20" s="320">
        <v>9.7409999999999997E-2</v>
      </c>
      <c r="F20" s="319">
        <v>9.9210000000000007E-2</v>
      </c>
      <c r="G20" s="319">
        <v>0.10181</v>
      </c>
      <c r="H20" s="13">
        <v>1.1999999999999999E-3</v>
      </c>
      <c r="I20" s="2">
        <v>1.4E-2</v>
      </c>
      <c r="J20" s="324">
        <f t="shared" si="0"/>
        <v>34</v>
      </c>
      <c r="M20" s="8"/>
    </row>
    <row r="21" spans="1:13">
      <c r="A21" s="4">
        <f t="shared" si="1"/>
        <v>1984</v>
      </c>
      <c r="B21" s="319">
        <v>0.13220999999999999</v>
      </c>
      <c r="C21" s="319">
        <v>0.13830999999999999</v>
      </c>
      <c r="D21" s="319">
        <v>0.13491</v>
      </c>
      <c r="E21" s="320">
        <v>0.14201</v>
      </c>
      <c r="F21" s="319">
        <v>0.14530999999999999</v>
      </c>
      <c r="G21" s="321">
        <v>0.14921000000000001</v>
      </c>
      <c r="H21" s="13">
        <v>1.1999999999999999E-3</v>
      </c>
      <c r="I21" s="2">
        <v>1.4E-2</v>
      </c>
      <c r="J21" s="323">
        <f t="shared" si="0"/>
        <v>35</v>
      </c>
      <c r="M21" s="8"/>
    </row>
    <row r="22" spans="1:13">
      <c r="A22" s="4">
        <f t="shared" si="1"/>
        <v>1983</v>
      </c>
      <c r="B22" s="319">
        <v>0.13220999999999999</v>
      </c>
      <c r="C22" s="319">
        <v>0.13830999999999999</v>
      </c>
      <c r="D22" s="319">
        <v>0.13491</v>
      </c>
      <c r="E22" s="320">
        <v>0.14201</v>
      </c>
      <c r="F22" s="319">
        <v>0.14530999999999999</v>
      </c>
      <c r="G22" s="321">
        <v>0.14921000000000001</v>
      </c>
      <c r="H22" s="13">
        <v>1.1999999999999999E-3</v>
      </c>
      <c r="I22" s="2">
        <v>1.4E-2</v>
      </c>
      <c r="J22" s="324">
        <f t="shared" si="0"/>
        <v>36</v>
      </c>
      <c r="M22" s="8"/>
    </row>
    <row r="23" spans="1:13">
      <c r="A23" s="4">
        <f t="shared" si="1"/>
        <v>1982</v>
      </c>
      <c r="B23" s="319">
        <v>0.13220999999999999</v>
      </c>
      <c r="C23" s="319">
        <v>0.13830999999999999</v>
      </c>
      <c r="D23" s="319">
        <v>0.13491</v>
      </c>
      <c r="E23" s="320">
        <v>0.14201</v>
      </c>
      <c r="F23" s="319">
        <v>0.14530999999999999</v>
      </c>
      <c r="G23" s="321">
        <v>0.14921000000000001</v>
      </c>
      <c r="H23" s="13">
        <v>1.1999999999999999E-3</v>
      </c>
      <c r="I23" s="2">
        <v>1.4E-2</v>
      </c>
      <c r="J23" s="324">
        <f t="shared" si="0"/>
        <v>37</v>
      </c>
      <c r="M23" s="8"/>
    </row>
    <row r="24" spans="1:13">
      <c r="A24" s="4">
        <f t="shared" si="1"/>
        <v>1981</v>
      </c>
      <c r="B24" s="319">
        <v>0.13220999999999999</v>
      </c>
      <c r="C24" s="319">
        <v>0.13830999999999999</v>
      </c>
      <c r="D24" s="319">
        <v>0.13491</v>
      </c>
      <c r="E24" s="320">
        <v>0.14201</v>
      </c>
      <c r="F24" s="319">
        <v>0.14530999999999999</v>
      </c>
      <c r="G24" s="321">
        <v>0.14921000000000001</v>
      </c>
      <c r="H24" s="13">
        <v>1.1999999999999999E-3</v>
      </c>
      <c r="I24" s="2">
        <v>1.4E-2</v>
      </c>
      <c r="J24" s="324">
        <f t="shared" si="0"/>
        <v>38</v>
      </c>
      <c r="M24" s="8"/>
    </row>
    <row r="25" spans="1:13">
      <c r="A25" s="4">
        <f t="shared" si="1"/>
        <v>1980</v>
      </c>
      <c r="B25" s="319">
        <v>0.13220999999999999</v>
      </c>
      <c r="C25" s="319">
        <v>0.13830999999999999</v>
      </c>
      <c r="D25" s="319">
        <v>0.13491</v>
      </c>
      <c r="E25" s="320">
        <v>0.14201</v>
      </c>
      <c r="F25" s="319">
        <v>0.14530999999999999</v>
      </c>
      <c r="G25" s="321">
        <v>0.14921000000000001</v>
      </c>
      <c r="H25" s="13">
        <v>1.1999999999999999E-3</v>
      </c>
      <c r="I25" s="2">
        <v>1.4E-2</v>
      </c>
      <c r="J25" s="324">
        <f t="shared" si="0"/>
        <v>39</v>
      </c>
      <c r="M25" s="8"/>
    </row>
    <row r="26" spans="1:13">
      <c r="A26" s="4">
        <f t="shared" si="1"/>
        <v>1979</v>
      </c>
      <c r="B26" s="319">
        <v>0.13220999999999999</v>
      </c>
      <c r="C26" s="319">
        <v>0.13830999999999999</v>
      </c>
      <c r="D26" s="319">
        <v>0.13491</v>
      </c>
      <c r="E26" s="320">
        <v>0.14201</v>
      </c>
      <c r="F26" s="319">
        <v>0.14530999999999999</v>
      </c>
      <c r="G26" s="321">
        <v>0.14921000000000001</v>
      </c>
      <c r="H26" s="13">
        <v>1.1999999999999999E-3</v>
      </c>
      <c r="I26" s="2">
        <v>1.4E-2</v>
      </c>
      <c r="J26" s="324">
        <f t="shared" si="0"/>
        <v>40</v>
      </c>
      <c r="M26" s="8"/>
    </row>
    <row r="27" spans="1:13">
      <c r="A27" s="4">
        <f t="shared" si="1"/>
        <v>1978</v>
      </c>
      <c r="B27" s="319">
        <v>0.13220999999999999</v>
      </c>
      <c r="C27" s="319">
        <v>0.13830999999999999</v>
      </c>
      <c r="D27" s="319">
        <v>0.13491</v>
      </c>
      <c r="E27" s="320">
        <v>0.14201</v>
      </c>
      <c r="F27" s="319">
        <v>0.14530999999999999</v>
      </c>
      <c r="G27" s="321">
        <v>0.14921000000000001</v>
      </c>
      <c r="H27" s="13">
        <v>1.1999999999999999E-3</v>
      </c>
      <c r="I27" s="2">
        <v>1.4E-2</v>
      </c>
      <c r="J27" s="324">
        <f t="shared" si="0"/>
        <v>41</v>
      </c>
      <c r="M27" s="8"/>
    </row>
    <row r="28" spans="1:13">
      <c r="A28" s="4">
        <f t="shared" si="1"/>
        <v>1977</v>
      </c>
      <c r="B28" s="319">
        <v>0.13220999999999999</v>
      </c>
      <c r="C28" s="319">
        <v>0.13830999999999999</v>
      </c>
      <c r="D28" s="319">
        <v>0.13491</v>
      </c>
      <c r="E28" s="320">
        <v>0.14201</v>
      </c>
      <c r="F28" s="319">
        <v>0.14530999999999999</v>
      </c>
      <c r="G28" s="321">
        <v>0.14921000000000001</v>
      </c>
      <c r="H28" s="13">
        <v>1.1999999999999999E-3</v>
      </c>
      <c r="I28" s="2">
        <v>1.4E-2</v>
      </c>
      <c r="J28" s="324">
        <f t="shared" si="0"/>
        <v>42</v>
      </c>
      <c r="M28" s="8"/>
    </row>
    <row r="29" spans="1:13">
      <c r="A29" s="4">
        <f t="shared" si="1"/>
        <v>1976</v>
      </c>
      <c r="B29" s="319">
        <v>0.13220999999999999</v>
      </c>
      <c r="C29" s="319">
        <v>0.13830999999999999</v>
      </c>
      <c r="D29" s="319">
        <v>0.13491</v>
      </c>
      <c r="E29" s="320">
        <v>0.14201</v>
      </c>
      <c r="F29" s="319">
        <v>0.14530999999999999</v>
      </c>
      <c r="G29" s="321">
        <v>0.14921000000000001</v>
      </c>
      <c r="H29" s="13">
        <v>1.1999999999999999E-3</v>
      </c>
      <c r="I29" s="2">
        <v>1.4E-2</v>
      </c>
      <c r="J29" s="324">
        <f t="shared" si="0"/>
        <v>43</v>
      </c>
      <c r="M29" s="8"/>
    </row>
    <row r="30" spans="1:13">
      <c r="A30" s="4">
        <f t="shared" si="1"/>
        <v>1975</v>
      </c>
      <c r="B30" s="319">
        <v>0.13220999999999999</v>
      </c>
      <c r="C30" s="319">
        <v>0.13830999999999999</v>
      </c>
      <c r="D30" s="319">
        <v>0.13491</v>
      </c>
      <c r="E30" s="320">
        <v>0.14201</v>
      </c>
      <c r="F30" s="319">
        <v>0.14530999999999999</v>
      </c>
      <c r="G30" s="321">
        <v>0.14921000000000001</v>
      </c>
      <c r="H30" s="13">
        <v>1.1999999999999999E-3</v>
      </c>
      <c r="I30" s="2">
        <v>1.4E-2</v>
      </c>
      <c r="J30" s="324">
        <f t="shared" si="0"/>
        <v>44</v>
      </c>
      <c r="M30" s="100"/>
    </row>
    <row r="31" spans="1:13">
      <c r="A31" s="6">
        <f t="shared" si="1"/>
        <v>1974</v>
      </c>
      <c r="B31" s="319">
        <v>0.19101000000000001</v>
      </c>
      <c r="C31" s="319">
        <v>0.19041</v>
      </c>
      <c r="D31" s="319">
        <v>0.19941</v>
      </c>
      <c r="E31" s="320">
        <v>0.19781000000000001</v>
      </c>
      <c r="F31" s="319">
        <v>0.21731</v>
      </c>
      <c r="G31" s="319">
        <v>0.21490999999999999</v>
      </c>
      <c r="H31" s="13">
        <v>1.1999999999999999E-3</v>
      </c>
      <c r="I31" s="2">
        <v>1.4E-2</v>
      </c>
      <c r="J31" s="323">
        <f t="shared" si="0"/>
        <v>45</v>
      </c>
      <c r="M31" s="100"/>
    </row>
    <row r="32" spans="1:13">
      <c r="A32" s="6">
        <f t="shared" si="1"/>
        <v>1973</v>
      </c>
      <c r="B32" s="319">
        <v>0.19101000000000001</v>
      </c>
      <c r="C32" s="319">
        <v>0.19041</v>
      </c>
      <c r="D32" s="319">
        <v>0.19941</v>
      </c>
      <c r="E32" s="320">
        <v>0.19781000000000001</v>
      </c>
      <c r="F32" s="319">
        <v>0.21731</v>
      </c>
      <c r="G32" s="319">
        <v>0.21490999999999999</v>
      </c>
      <c r="H32" s="13">
        <v>1.1999999999999999E-3</v>
      </c>
      <c r="I32" s="2">
        <v>1.4E-2</v>
      </c>
      <c r="J32" s="324">
        <f t="shared" si="0"/>
        <v>46</v>
      </c>
      <c r="M32" s="100"/>
    </row>
    <row r="33" spans="1:13">
      <c r="A33" s="6">
        <f t="shared" si="1"/>
        <v>1972</v>
      </c>
      <c r="B33" s="319">
        <v>0.19101000000000001</v>
      </c>
      <c r="C33" s="319">
        <v>0.19041</v>
      </c>
      <c r="D33" s="319">
        <v>0.19941</v>
      </c>
      <c r="E33" s="320">
        <v>0.19781000000000001</v>
      </c>
      <c r="F33" s="319">
        <v>0.21731</v>
      </c>
      <c r="G33" s="319">
        <v>0.21490999999999999</v>
      </c>
      <c r="H33" s="13">
        <v>1.1999999999999999E-3</v>
      </c>
      <c r="I33" s="2">
        <v>1.4E-2</v>
      </c>
      <c r="J33" s="324">
        <f t="shared" si="0"/>
        <v>47</v>
      </c>
      <c r="M33" s="100"/>
    </row>
    <row r="34" spans="1:13">
      <c r="A34" s="6">
        <f t="shared" si="1"/>
        <v>1971</v>
      </c>
      <c r="B34" s="319">
        <v>0.19101000000000001</v>
      </c>
      <c r="C34" s="319">
        <v>0.19041</v>
      </c>
      <c r="D34" s="319">
        <v>0.19941</v>
      </c>
      <c r="E34" s="320">
        <v>0.19781000000000001</v>
      </c>
      <c r="F34" s="319">
        <v>0.21731</v>
      </c>
      <c r="G34" s="319">
        <v>0.21490999999999999</v>
      </c>
      <c r="H34" s="13">
        <v>1.1999999999999999E-3</v>
      </c>
      <c r="I34" s="2">
        <v>1.4E-2</v>
      </c>
      <c r="J34" s="324">
        <f t="shared" si="0"/>
        <v>48</v>
      </c>
      <c r="M34" s="100"/>
    </row>
    <row r="35" spans="1:13">
      <c r="A35" s="6">
        <f t="shared" si="1"/>
        <v>1970</v>
      </c>
      <c r="B35" s="319">
        <v>0.19101000000000001</v>
      </c>
      <c r="C35" s="319">
        <v>0.19041</v>
      </c>
      <c r="D35" s="319">
        <v>0.19941</v>
      </c>
      <c r="E35" s="320">
        <v>0.19781000000000001</v>
      </c>
      <c r="F35" s="319">
        <v>0.21731</v>
      </c>
      <c r="G35" s="319">
        <v>0.21490999999999999</v>
      </c>
      <c r="H35" s="13">
        <v>1.1999999999999999E-3</v>
      </c>
      <c r="I35" s="2">
        <v>1.4E-2</v>
      </c>
      <c r="J35" s="324">
        <f t="shared" si="0"/>
        <v>49</v>
      </c>
      <c r="M35" s="100"/>
    </row>
    <row r="36" spans="1:13">
      <c r="A36" s="6">
        <f t="shared" si="1"/>
        <v>1969</v>
      </c>
      <c r="B36" s="319">
        <v>0.19101000000000001</v>
      </c>
      <c r="C36" s="319">
        <v>0.19041</v>
      </c>
      <c r="D36" s="319">
        <v>0.19941</v>
      </c>
      <c r="E36" s="320">
        <v>0.19781000000000001</v>
      </c>
      <c r="F36" s="319">
        <v>0.21731</v>
      </c>
      <c r="G36" s="319">
        <v>0.21490999999999999</v>
      </c>
      <c r="H36" s="13">
        <v>1.1999999999999999E-3</v>
      </c>
      <c r="I36" s="2">
        <v>1.4E-2</v>
      </c>
      <c r="J36" s="324">
        <f t="shared" si="0"/>
        <v>50</v>
      </c>
      <c r="M36" s="100"/>
    </row>
    <row r="37" spans="1:13">
      <c r="A37" s="6">
        <f t="shared" si="1"/>
        <v>1968</v>
      </c>
      <c r="B37" s="319">
        <v>0.19101000000000001</v>
      </c>
      <c r="C37" s="319">
        <v>0.19041</v>
      </c>
      <c r="D37" s="319">
        <v>0.19941</v>
      </c>
      <c r="E37" s="320">
        <v>0.19781000000000001</v>
      </c>
      <c r="F37" s="319">
        <v>0.21731</v>
      </c>
      <c r="G37" s="319">
        <v>0.21490999999999999</v>
      </c>
      <c r="H37" s="13">
        <v>1.1999999999999999E-3</v>
      </c>
      <c r="I37" s="2">
        <v>1.4E-2</v>
      </c>
      <c r="J37" s="324">
        <f t="shared" si="0"/>
        <v>51</v>
      </c>
      <c r="M37" s="100"/>
    </row>
    <row r="38" spans="1:13">
      <c r="A38" s="6">
        <f t="shared" si="1"/>
        <v>1967</v>
      </c>
      <c r="B38" s="319">
        <v>0.19101000000000001</v>
      </c>
      <c r="C38" s="319">
        <v>0.19041</v>
      </c>
      <c r="D38" s="319">
        <v>0.19941</v>
      </c>
      <c r="E38" s="320">
        <v>0.19781000000000001</v>
      </c>
      <c r="F38" s="319">
        <v>0.21731</v>
      </c>
      <c r="G38" s="319">
        <v>0.21490999999999999</v>
      </c>
      <c r="H38" s="13">
        <v>1.1999999999999999E-3</v>
      </c>
      <c r="I38" s="2">
        <v>1.4E-2</v>
      </c>
      <c r="J38" s="324">
        <f t="shared" si="0"/>
        <v>52</v>
      </c>
      <c r="M38" s="100"/>
    </row>
    <row r="39" spans="1:13">
      <c r="A39" s="6">
        <f t="shared" si="1"/>
        <v>1966</v>
      </c>
      <c r="B39" s="319">
        <v>0.19101000000000001</v>
      </c>
      <c r="C39" s="319">
        <v>0.19041</v>
      </c>
      <c r="D39" s="319">
        <v>0.19941</v>
      </c>
      <c r="E39" s="320">
        <v>0.19781000000000001</v>
      </c>
      <c r="F39" s="319">
        <v>0.21731</v>
      </c>
      <c r="G39" s="319">
        <v>0.21490999999999999</v>
      </c>
      <c r="H39" s="13">
        <v>1.1999999999999999E-3</v>
      </c>
      <c r="I39" s="2">
        <v>1.4E-2</v>
      </c>
      <c r="J39" s="324">
        <f t="shared" si="0"/>
        <v>53</v>
      </c>
      <c r="M39" s="100"/>
    </row>
    <row r="40" spans="1:13">
      <c r="A40" s="6">
        <f t="shared" si="1"/>
        <v>1965</v>
      </c>
      <c r="B40" s="319">
        <v>0.19101000000000001</v>
      </c>
      <c r="C40" s="319">
        <v>0.19041</v>
      </c>
      <c r="D40" s="319">
        <v>0.19941</v>
      </c>
      <c r="E40" s="320">
        <v>0.19781000000000001</v>
      </c>
      <c r="F40" s="319">
        <v>0.21731</v>
      </c>
      <c r="G40" s="319">
        <v>0.21490999999999999</v>
      </c>
      <c r="H40" s="13">
        <v>1.1999999999999999E-3</v>
      </c>
      <c r="I40" s="2">
        <v>1.4E-2</v>
      </c>
      <c r="J40" s="324">
        <f t="shared" si="0"/>
        <v>54</v>
      </c>
      <c r="M40" s="8"/>
    </row>
    <row r="41" spans="1:13">
      <c r="A41" s="4">
        <f t="shared" si="1"/>
        <v>1964</v>
      </c>
      <c r="B41" s="319">
        <v>0.22352</v>
      </c>
      <c r="C41" s="319">
        <v>0.21981999999999999</v>
      </c>
      <c r="D41" s="319">
        <v>0.23622000000000001</v>
      </c>
      <c r="E41" s="320">
        <v>0.23042000000000001</v>
      </c>
      <c r="F41" s="319">
        <v>0.25772</v>
      </c>
      <c r="G41" s="321">
        <v>0.24762000000000001</v>
      </c>
      <c r="H41" s="13">
        <v>1.1999999999999999E-3</v>
      </c>
      <c r="I41" s="2">
        <v>1.4E-2</v>
      </c>
      <c r="J41" s="323">
        <f t="shared" si="0"/>
        <v>55</v>
      </c>
      <c r="M41" s="8"/>
    </row>
    <row r="42" spans="1:13">
      <c r="A42" s="4">
        <f t="shared" si="1"/>
        <v>1963</v>
      </c>
      <c r="B42" s="319">
        <v>0.22352</v>
      </c>
      <c r="C42" s="319">
        <v>0.21981999999999999</v>
      </c>
      <c r="D42" s="319">
        <v>0.23622000000000001</v>
      </c>
      <c r="E42" s="320">
        <v>0.23042000000000001</v>
      </c>
      <c r="F42" s="319">
        <v>0.25772</v>
      </c>
      <c r="G42" s="321">
        <v>0.24762000000000001</v>
      </c>
      <c r="H42" s="13">
        <v>1.1999999999999999E-3</v>
      </c>
      <c r="I42" s="2">
        <v>1.4E-2</v>
      </c>
      <c r="J42" s="324">
        <f t="shared" si="0"/>
        <v>56</v>
      </c>
      <c r="M42" s="8"/>
    </row>
    <row r="43" spans="1:13">
      <c r="A43" s="4">
        <f t="shared" si="1"/>
        <v>1962</v>
      </c>
      <c r="B43" s="319">
        <v>0.22352</v>
      </c>
      <c r="C43" s="319">
        <v>0.21981999999999999</v>
      </c>
      <c r="D43" s="319">
        <v>0.23622000000000001</v>
      </c>
      <c r="E43" s="320">
        <v>0.23042000000000001</v>
      </c>
      <c r="F43" s="319">
        <v>0.25772</v>
      </c>
      <c r="G43" s="321">
        <v>0.24762000000000001</v>
      </c>
      <c r="H43" s="13">
        <v>1.1999999999999999E-3</v>
      </c>
      <c r="I43" s="2">
        <v>1.4E-2</v>
      </c>
      <c r="J43" s="324">
        <f t="shared" si="0"/>
        <v>57</v>
      </c>
      <c r="M43" s="8"/>
    </row>
    <row r="44" spans="1:13">
      <c r="A44" s="4">
        <f t="shared" si="1"/>
        <v>1961</v>
      </c>
      <c r="B44" s="319">
        <v>0.22352</v>
      </c>
      <c r="C44" s="319">
        <v>0.21981999999999999</v>
      </c>
      <c r="D44" s="319">
        <v>0.23622000000000001</v>
      </c>
      <c r="E44" s="320">
        <v>0.23042000000000001</v>
      </c>
      <c r="F44" s="319">
        <v>0.25772</v>
      </c>
      <c r="G44" s="321">
        <v>0.24762000000000001</v>
      </c>
      <c r="H44" s="13">
        <v>1.1999999999999999E-3</v>
      </c>
      <c r="I44" s="2">
        <v>1.4E-2</v>
      </c>
      <c r="J44" s="324">
        <f t="shared" si="0"/>
        <v>58</v>
      </c>
      <c r="M44" s="8"/>
    </row>
    <row r="45" spans="1:13">
      <c r="A45" s="4">
        <f t="shared" si="1"/>
        <v>1960</v>
      </c>
      <c r="B45" s="319">
        <v>0.22352</v>
      </c>
      <c r="C45" s="319">
        <v>0.21981999999999999</v>
      </c>
      <c r="D45" s="319">
        <v>0.23622000000000001</v>
      </c>
      <c r="E45" s="320">
        <v>0.23042000000000001</v>
      </c>
      <c r="F45" s="319">
        <v>0.25772</v>
      </c>
      <c r="G45" s="321">
        <v>0.24762000000000001</v>
      </c>
      <c r="H45" s="13">
        <v>1.1999999999999999E-3</v>
      </c>
      <c r="I45" s="2">
        <v>1.4E-2</v>
      </c>
      <c r="J45" s="324">
        <f t="shared" si="0"/>
        <v>59</v>
      </c>
      <c r="M45" s="100"/>
    </row>
    <row r="46" spans="1:13">
      <c r="A46" s="6">
        <f t="shared" si="1"/>
        <v>1959</v>
      </c>
      <c r="B46" s="319">
        <v>0.21382000000000001</v>
      </c>
      <c r="C46" s="319">
        <v>0.20791999999999999</v>
      </c>
      <c r="D46" s="319">
        <v>0.22531999999999999</v>
      </c>
      <c r="E46" s="320">
        <v>0.21622</v>
      </c>
      <c r="F46" s="319">
        <v>0.23921999999999999</v>
      </c>
      <c r="G46" s="319">
        <v>0.22752</v>
      </c>
      <c r="H46" s="13">
        <v>1.1999999999999999E-3</v>
      </c>
      <c r="I46" s="2">
        <v>1.4E-2</v>
      </c>
      <c r="J46" s="323">
        <f t="shared" si="0"/>
        <v>60</v>
      </c>
      <c r="M46" s="100"/>
    </row>
    <row r="47" spans="1:13">
      <c r="A47" s="6">
        <f t="shared" si="1"/>
        <v>1958</v>
      </c>
      <c r="B47" s="319">
        <v>0.21382000000000001</v>
      </c>
      <c r="C47" s="319">
        <v>0.20791999999999999</v>
      </c>
      <c r="D47" s="319">
        <v>0.22531999999999999</v>
      </c>
      <c r="E47" s="320">
        <v>0.21622</v>
      </c>
      <c r="F47" s="319">
        <v>0.23921999999999999</v>
      </c>
      <c r="G47" s="319">
        <v>0.22752</v>
      </c>
      <c r="H47" s="13">
        <v>1.1999999999999999E-3</v>
      </c>
      <c r="I47" s="2">
        <v>1.4E-2</v>
      </c>
      <c r="J47" s="324">
        <f t="shared" si="0"/>
        <v>61</v>
      </c>
      <c r="M47" s="100"/>
    </row>
    <row r="48" spans="1:13">
      <c r="A48" s="6">
        <f t="shared" si="1"/>
        <v>1957</v>
      </c>
      <c r="B48" s="319">
        <v>0.21382000000000001</v>
      </c>
      <c r="C48" s="319">
        <v>0.20791999999999999</v>
      </c>
      <c r="D48" s="319">
        <v>0.22531999999999999</v>
      </c>
      <c r="E48" s="320">
        <v>0.21622</v>
      </c>
      <c r="F48" s="319">
        <v>0.23921999999999999</v>
      </c>
      <c r="G48" s="319">
        <v>0.22752</v>
      </c>
      <c r="H48" s="13">
        <v>1.1999999999999999E-3</v>
      </c>
      <c r="I48" s="2">
        <v>1.4E-2</v>
      </c>
      <c r="J48" s="324">
        <f t="shared" si="0"/>
        <v>62</v>
      </c>
      <c r="M48" s="100"/>
    </row>
    <row r="49" spans="1:13">
      <c r="A49" s="6">
        <f t="shared" si="1"/>
        <v>1956</v>
      </c>
      <c r="B49" s="319">
        <v>0.21382000000000001</v>
      </c>
      <c r="C49" s="319">
        <v>0.20791999999999999</v>
      </c>
      <c r="D49" s="319">
        <v>0.22531999999999999</v>
      </c>
      <c r="E49" s="320">
        <v>0.21622</v>
      </c>
      <c r="F49" s="319">
        <v>0.23921999999999999</v>
      </c>
      <c r="G49" s="319">
        <v>0.22752</v>
      </c>
      <c r="H49" s="13">
        <v>1.1999999999999999E-3</v>
      </c>
      <c r="I49" s="2">
        <v>1.4E-2</v>
      </c>
      <c r="J49" s="324">
        <f t="shared" si="0"/>
        <v>63</v>
      </c>
      <c r="M49" s="100"/>
    </row>
    <row r="50" spans="1:13">
      <c r="A50" s="6">
        <f t="shared" si="1"/>
        <v>1955</v>
      </c>
      <c r="B50" s="319">
        <v>0.21382000000000001</v>
      </c>
      <c r="C50" s="319">
        <v>0.20791999999999999</v>
      </c>
      <c r="D50" s="319">
        <v>0.22531999999999999</v>
      </c>
      <c r="E50" s="320">
        <v>0.21622</v>
      </c>
      <c r="F50" s="319">
        <v>0.23921999999999999</v>
      </c>
      <c r="G50" s="319">
        <v>0.22752</v>
      </c>
      <c r="H50" s="13">
        <v>1.1999999999999999E-3</v>
      </c>
      <c r="I50" s="2">
        <v>1.4E-2</v>
      </c>
      <c r="J50" s="324">
        <f t="shared" si="0"/>
        <v>64</v>
      </c>
      <c r="M50" s="100"/>
    </row>
    <row r="51" spans="1:13">
      <c r="A51" s="6">
        <f t="shared" si="1"/>
        <v>1954</v>
      </c>
      <c r="B51" s="319">
        <v>0.21382000000000001</v>
      </c>
      <c r="C51" s="319">
        <v>0</v>
      </c>
      <c r="D51" s="319">
        <v>0.22531999999999999</v>
      </c>
      <c r="E51" s="320">
        <v>0</v>
      </c>
      <c r="F51" s="319">
        <v>0.23921999999999999</v>
      </c>
      <c r="G51" s="319">
        <v>0</v>
      </c>
      <c r="H51" s="13">
        <v>1.1999999999999999E-3</v>
      </c>
      <c r="I51" s="2">
        <v>1.4E-2</v>
      </c>
      <c r="J51" s="324">
        <f t="shared" si="0"/>
        <v>65</v>
      </c>
    </row>
    <row r="60" spans="1:13">
      <c r="A60" s="5" t="s">
        <v>20</v>
      </c>
      <c r="B60" s="11" t="s">
        <v>4</v>
      </c>
      <c r="C60" s="11" t="s">
        <v>3</v>
      </c>
      <c r="D60" s="11" t="s">
        <v>57</v>
      </c>
      <c r="E60" s="11" t="s">
        <v>58</v>
      </c>
      <c r="F60" s="10"/>
      <c r="G60" s="10"/>
      <c r="H60" s="9"/>
    </row>
    <row r="61" spans="1:13">
      <c r="A61" s="4">
        <v>18</v>
      </c>
      <c r="B61" s="87"/>
      <c r="C61" s="87"/>
      <c r="D61" s="96">
        <v>0</v>
      </c>
      <c r="E61" s="96">
        <v>0</v>
      </c>
      <c r="F61" s="2"/>
      <c r="G61" s="2"/>
      <c r="H61" s="2"/>
    </row>
    <row r="62" spans="1:13">
      <c r="A62" s="4">
        <v>19</v>
      </c>
      <c r="B62" s="88"/>
      <c r="C62" s="89"/>
      <c r="D62" s="96">
        <v>0</v>
      </c>
      <c r="E62" s="96">
        <v>0</v>
      </c>
      <c r="F62" s="2"/>
      <c r="G62" s="2"/>
      <c r="H62" s="2"/>
    </row>
    <row r="63" spans="1:13">
      <c r="A63" s="4">
        <v>20</v>
      </c>
      <c r="B63" s="88"/>
      <c r="C63" s="89"/>
      <c r="D63" s="96">
        <v>0</v>
      </c>
      <c r="E63" s="96">
        <v>0</v>
      </c>
      <c r="F63" s="2"/>
      <c r="G63" s="2"/>
      <c r="H63" s="2"/>
    </row>
    <row r="64" spans="1:13">
      <c r="A64" s="4">
        <v>21</v>
      </c>
      <c r="B64" s="88"/>
      <c r="C64" s="89"/>
      <c r="D64" s="96">
        <v>0</v>
      </c>
      <c r="E64" s="96">
        <v>0</v>
      </c>
      <c r="F64" s="2"/>
      <c r="G64" s="2"/>
      <c r="H64" s="2"/>
    </row>
    <row r="65" spans="1:8">
      <c r="A65" s="4">
        <v>22</v>
      </c>
      <c r="B65" s="88"/>
      <c r="C65" s="89"/>
      <c r="D65" s="96">
        <v>0</v>
      </c>
      <c r="E65" s="96">
        <v>0</v>
      </c>
      <c r="F65" s="2"/>
      <c r="G65" s="2"/>
      <c r="H65" s="2"/>
    </row>
    <row r="66" spans="1:8">
      <c r="A66" s="4">
        <v>23</v>
      </c>
      <c r="B66" s="88"/>
      <c r="C66" s="89"/>
      <c r="D66" s="96">
        <v>0</v>
      </c>
      <c r="E66" s="96">
        <v>0</v>
      </c>
      <c r="F66" s="2"/>
      <c r="G66" s="2"/>
      <c r="H66" s="2"/>
    </row>
    <row r="67" spans="1:8">
      <c r="A67" s="4">
        <v>24</v>
      </c>
      <c r="B67" s="88"/>
      <c r="C67" s="89"/>
      <c r="D67" s="96">
        <v>0</v>
      </c>
      <c r="E67" s="96">
        <v>0</v>
      </c>
      <c r="F67" s="2"/>
      <c r="G67" s="2"/>
      <c r="H67" s="2"/>
    </row>
    <row r="68" spans="1:8">
      <c r="A68" s="4">
        <v>25</v>
      </c>
      <c r="B68" s="90">
        <v>7.0000000000000007E-2</v>
      </c>
      <c r="C68" s="90">
        <v>7.0000000000000007E-2</v>
      </c>
      <c r="D68" s="96">
        <v>0.08</v>
      </c>
      <c r="E68" s="96">
        <v>0.13</v>
      </c>
      <c r="F68" s="2"/>
      <c r="G68" s="2"/>
      <c r="H68" s="2"/>
    </row>
    <row r="69" spans="1:8">
      <c r="A69" s="4">
        <v>26</v>
      </c>
      <c r="B69" s="88">
        <v>7.0000000000000007E-2</v>
      </c>
      <c r="C69" s="88">
        <v>7.0000000000000007E-2</v>
      </c>
      <c r="D69" s="96">
        <v>0.08</v>
      </c>
      <c r="E69" s="96">
        <v>0.13</v>
      </c>
      <c r="F69" s="2"/>
      <c r="G69" s="2"/>
      <c r="H69" s="2"/>
    </row>
    <row r="70" spans="1:8">
      <c r="A70" s="4">
        <v>27</v>
      </c>
      <c r="B70" s="88">
        <v>7.0000000000000007E-2</v>
      </c>
      <c r="C70" s="88">
        <v>7.0000000000000007E-2</v>
      </c>
      <c r="D70" s="96">
        <v>0.08</v>
      </c>
      <c r="E70" s="96">
        <v>0.13</v>
      </c>
      <c r="F70" s="2"/>
      <c r="G70" s="2"/>
      <c r="H70" s="2"/>
    </row>
    <row r="71" spans="1:8">
      <c r="A71" s="4">
        <v>28</v>
      </c>
      <c r="B71" s="88">
        <v>7.0000000000000007E-2</v>
      </c>
      <c r="C71" s="88">
        <v>7.0000000000000007E-2</v>
      </c>
      <c r="D71" s="96">
        <v>0.08</v>
      </c>
      <c r="E71" s="96">
        <v>0.13</v>
      </c>
      <c r="F71" s="2"/>
      <c r="G71" s="2"/>
      <c r="H71" s="2"/>
    </row>
    <row r="72" spans="1:8">
      <c r="A72" s="4">
        <v>29</v>
      </c>
      <c r="B72" s="88">
        <v>7.0000000000000007E-2</v>
      </c>
      <c r="C72" s="88">
        <v>7.0000000000000007E-2</v>
      </c>
      <c r="D72" s="96">
        <v>0.08</v>
      </c>
      <c r="E72" s="96">
        <v>0.13</v>
      </c>
      <c r="F72" s="2"/>
      <c r="G72" s="2"/>
      <c r="H72" s="2"/>
    </row>
    <row r="73" spans="1:8">
      <c r="A73" s="4">
        <v>30</v>
      </c>
      <c r="B73" s="88">
        <v>7.0000000000000007E-2</v>
      </c>
      <c r="C73" s="88">
        <v>7.0000000000000007E-2</v>
      </c>
      <c r="D73" s="96">
        <v>0.08</v>
      </c>
      <c r="E73" s="96">
        <v>0.13</v>
      </c>
      <c r="F73" s="2"/>
      <c r="G73" s="2"/>
      <c r="H73" s="2"/>
    </row>
    <row r="74" spans="1:8">
      <c r="A74" s="4">
        <v>31</v>
      </c>
      <c r="B74" s="88">
        <v>7.0000000000000007E-2</v>
      </c>
      <c r="C74" s="88">
        <v>7.0000000000000007E-2</v>
      </c>
      <c r="D74" s="96">
        <v>0.08</v>
      </c>
      <c r="E74" s="96">
        <v>0.13</v>
      </c>
      <c r="F74" s="2"/>
      <c r="G74" s="2"/>
      <c r="H74" s="2"/>
    </row>
    <row r="75" spans="1:8">
      <c r="A75" s="4">
        <v>32</v>
      </c>
      <c r="B75" s="88">
        <v>7.0000000000000007E-2</v>
      </c>
      <c r="C75" s="88">
        <v>7.0000000000000007E-2</v>
      </c>
      <c r="D75" s="96">
        <v>0.08</v>
      </c>
      <c r="E75" s="96">
        <v>0.13</v>
      </c>
      <c r="F75" s="2"/>
      <c r="G75" s="2"/>
      <c r="H75" s="2"/>
    </row>
    <row r="76" spans="1:8">
      <c r="A76" s="4">
        <v>33</v>
      </c>
      <c r="B76" s="88">
        <v>7.0000000000000007E-2</v>
      </c>
      <c r="C76" s="88">
        <v>7.0000000000000007E-2</v>
      </c>
      <c r="D76" s="96">
        <v>0.08</v>
      </c>
      <c r="E76" s="96">
        <v>0.13</v>
      </c>
      <c r="F76" s="2"/>
      <c r="G76" s="2"/>
      <c r="H76" s="2"/>
    </row>
    <row r="77" spans="1:8">
      <c r="A77" s="4">
        <v>34</v>
      </c>
      <c r="B77" s="88">
        <v>7.0000000000000007E-2</v>
      </c>
      <c r="C77" s="88">
        <v>7.0000000000000007E-2</v>
      </c>
      <c r="D77" s="96">
        <v>0.08</v>
      </c>
      <c r="E77" s="96">
        <v>0.13</v>
      </c>
      <c r="F77" s="2"/>
      <c r="G77" s="2"/>
      <c r="H77" s="2"/>
    </row>
    <row r="78" spans="1:8">
      <c r="A78" s="4">
        <v>35</v>
      </c>
      <c r="B78" s="90">
        <v>0.1</v>
      </c>
      <c r="C78" s="90">
        <v>0.1</v>
      </c>
      <c r="D78" s="96">
        <v>0.05</v>
      </c>
      <c r="E78" s="96">
        <v>0.1</v>
      </c>
      <c r="F78" s="2"/>
      <c r="G78" s="2"/>
      <c r="H78" s="2"/>
    </row>
    <row r="79" spans="1:8">
      <c r="A79" s="4">
        <v>36</v>
      </c>
      <c r="B79" s="88">
        <v>0.1</v>
      </c>
      <c r="C79" s="88">
        <v>0.1</v>
      </c>
      <c r="D79" s="96">
        <v>0.05</v>
      </c>
      <c r="E79" s="96">
        <v>0.1</v>
      </c>
      <c r="F79" s="2"/>
      <c r="G79" s="2"/>
      <c r="H79" s="2"/>
    </row>
    <row r="80" spans="1:8">
      <c r="A80" s="4">
        <v>37</v>
      </c>
      <c r="B80" s="88">
        <v>0.1</v>
      </c>
      <c r="C80" s="88">
        <v>0.1</v>
      </c>
      <c r="D80" s="96">
        <v>0.05</v>
      </c>
      <c r="E80" s="96">
        <v>0.1</v>
      </c>
      <c r="F80" s="2"/>
      <c r="G80" s="2"/>
      <c r="H80" s="2"/>
    </row>
    <row r="81" spans="1:8">
      <c r="A81" s="4">
        <v>38</v>
      </c>
      <c r="B81" s="88">
        <v>0.1</v>
      </c>
      <c r="C81" s="88">
        <v>0.1</v>
      </c>
      <c r="D81" s="96">
        <v>0.05</v>
      </c>
      <c r="E81" s="96">
        <v>0.1</v>
      </c>
      <c r="F81" s="2"/>
      <c r="G81" s="2"/>
      <c r="H81" s="2"/>
    </row>
    <row r="82" spans="1:8">
      <c r="A82" s="4">
        <v>39</v>
      </c>
      <c r="B82" s="88">
        <v>0.1</v>
      </c>
      <c r="C82" s="88">
        <v>0.1</v>
      </c>
      <c r="D82" s="96">
        <v>0.05</v>
      </c>
      <c r="E82" s="96">
        <v>0.1</v>
      </c>
      <c r="F82" s="2"/>
      <c r="G82" s="2"/>
      <c r="H82" s="2"/>
    </row>
    <row r="83" spans="1:8">
      <c r="A83" s="4">
        <v>40</v>
      </c>
      <c r="B83" s="88">
        <v>0.1</v>
      </c>
      <c r="C83" s="88">
        <v>0.1</v>
      </c>
      <c r="D83" s="96">
        <v>0.05</v>
      </c>
      <c r="E83" s="96">
        <v>0.1</v>
      </c>
      <c r="F83" s="2"/>
      <c r="G83" s="2"/>
      <c r="H83" s="2"/>
    </row>
    <row r="84" spans="1:8">
      <c r="A84" s="4">
        <v>41</v>
      </c>
      <c r="B84" s="88">
        <v>0.1</v>
      </c>
      <c r="C84" s="88">
        <v>0.1</v>
      </c>
      <c r="D84" s="96">
        <v>0.1</v>
      </c>
      <c r="E84" s="96">
        <v>0.15</v>
      </c>
      <c r="F84" s="2"/>
      <c r="G84" s="2"/>
      <c r="H84" s="2"/>
    </row>
    <row r="85" spans="1:8">
      <c r="A85" s="4">
        <v>42</v>
      </c>
      <c r="B85" s="88">
        <v>0.1</v>
      </c>
      <c r="C85" s="88">
        <v>0.1</v>
      </c>
      <c r="D85" s="96">
        <v>0.1</v>
      </c>
      <c r="E85" s="96">
        <v>0.15</v>
      </c>
      <c r="F85" s="2"/>
      <c r="G85" s="2"/>
      <c r="H85" s="2"/>
    </row>
    <row r="86" spans="1:8">
      <c r="A86" s="4">
        <v>43</v>
      </c>
      <c r="B86" s="88">
        <v>0.1</v>
      </c>
      <c r="C86" s="88">
        <v>0.1</v>
      </c>
      <c r="D86" s="96">
        <v>0.1</v>
      </c>
      <c r="E86" s="96">
        <v>0.15</v>
      </c>
      <c r="F86" s="2"/>
      <c r="G86" s="2"/>
      <c r="H86" s="2"/>
    </row>
    <row r="87" spans="1:8">
      <c r="A87" s="4">
        <v>44</v>
      </c>
      <c r="B87" s="91">
        <v>0.1</v>
      </c>
      <c r="C87" s="91">
        <v>0.1</v>
      </c>
      <c r="D87" s="96">
        <v>0.1</v>
      </c>
      <c r="E87" s="96">
        <v>0.15</v>
      </c>
      <c r="F87" s="2"/>
      <c r="G87" s="2"/>
      <c r="H87" s="2"/>
    </row>
    <row r="88" spans="1:8">
      <c r="A88" s="4">
        <v>45</v>
      </c>
      <c r="B88" s="90">
        <v>0.15</v>
      </c>
      <c r="C88" s="90">
        <v>0.15</v>
      </c>
      <c r="D88" s="96">
        <v>0.05</v>
      </c>
      <c r="E88" s="96">
        <v>0.1</v>
      </c>
      <c r="F88" s="2"/>
      <c r="G88" s="2"/>
      <c r="H88" s="2"/>
    </row>
    <row r="89" spans="1:8">
      <c r="A89" s="4">
        <v>46</v>
      </c>
      <c r="B89" s="88">
        <v>0.15</v>
      </c>
      <c r="C89" s="88">
        <v>0.15</v>
      </c>
      <c r="D89" s="96">
        <v>0.05</v>
      </c>
      <c r="E89" s="96">
        <v>0.1</v>
      </c>
      <c r="F89" s="2"/>
      <c r="G89" s="2"/>
      <c r="H89" s="2"/>
    </row>
    <row r="90" spans="1:8">
      <c r="A90" s="4">
        <v>47</v>
      </c>
      <c r="B90" s="88">
        <v>0.15</v>
      </c>
      <c r="C90" s="88">
        <v>0.15</v>
      </c>
      <c r="D90" s="96">
        <v>0.05</v>
      </c>
      <c r="E90" s="96">
        <v>0.1</v>
      </c>
      <c r="F90" s="2"/>
      <c r="G90" s="2"/>
      <c r="H90" s="2"/>
    </row>
    <row r="91" spans="1:8">
      <c r="A91" s="4">
        <v>48</v>
      </c>
      <c r="B91" s="88">
        <v>0.15</v>
      </c>
      <c r="C91" s="88">
        <v>0.15</v>
      </c>
      <c r="D91" s="96">
        <v>0.05</v>
      </c>
      <c r="E91" s="96">
        <v>0.1</v>
      </c>
      <c r="F91" s="2"/>
      <c r="G91" s="2"/>
      <c r="H91" s="2"/>
    </row>
    <row r="92" spans="1:8">
      <c r="A92" s="4">
        <v>49</v>
      </c>
      <c r="B92" s="88">
        <v>0.15</v>
      </c>
      <c r="C92" s="88">
        <v>0.15</v>
      </c>
      <c r="D92" s="96">
        <v>0.05</v>
      </c>
      <c r="E92" s="96">
        <v>0.1</v>
      </c>
      <c r="F92" s="2"/>
      <c r="G92" s="2"/>
      <c r="H92" s="2"/>
    </row>
    <row r="93" spans="1:8">
      <c r="A93" s="4">
        <v>50</v>
      </c>
      <c r="B93" s="88">
        <v>0.15</v>
      </c>
      <c r="C93" s="88">
        <v>0.15</v>
      </c>
      <c r="D93" s="96">
        <v>0.05</v>
      </c>
      <c r="E93" s="96">
        <v>0.1</v>
      </c>
      <c r="F93" s="2"/>
      <c r="G93" s="2"/>
      <c r="H93" s="2"/>
    </row>
    <row r="94" spans="1:8">
      <c r="A94" s="4">
        <v>51</v>
      </c>
      <c r="B94" s="88">
        <v>0.15</v>
      </c>
      <c r="C94" s="88">
        <v>0.15</v>
      </c>
      <c r="D94" s="96">
        <v>0.05</v>
      </c>
      <c r="E94" s="96">
        <v>0.1</v>
      </c>
      <c r="F94" s="2"/>
      <c r="G94" s="2"/>
      <c r="H94" s="2"/>
    </row>
    <row r="95" spans="1:8">
      <c r="A95" s="4">
        <v>52</v>
      </c>
      <c r="B95" s="88">
        <v>0.15</v>
      </c>
      <c r="C95" s="88">
        <v>0.15</v>
      </c>
      <c r="D95" s="96">
        <v>0.05</v>
      </c>
      <c r="E95" s="96">
        <v>0.1</v>
      </c>
      <c r="F95" s="2"/>
      <c r="G95" s="2"/>
      <c r="H95" s="2"/>
    </row>
    <row r="96" spans="1:8">
      <c r="A96" s="4">
        <v>53</v>
      </c>
      <c r="B96" s="88">
        <v>0.15</v>
      </c>
      <c r="C96" s="88">
        <v>0.15</v>
      </c>
      <c r="D96" s="96">
        <v>0.05</v>
      </c>
      <c r="E96" s="96">
        <v>0.1</v>
      </c>
      <c r="F96" s="2"/>
      <c r="G96" s="2"/>
      <c r="H96" s="2"/>
    </row>
    <row r="97" spans="1:8">
      <c r="A97" s="4">
        <v>54</v>
      </c>
      <c r="B97" s="91">
        <v>0.15</v>
      </c>
      <c r="C97" s="91">
        <v>0.15</v>
      </c>
      <c r="D97" s="96">
        <v>0.05</v>
      </c>
      <c r="E97" s="96">
        <v>0.1</v>
      </c>
      <c r="F97" s="2"/>
      <c r="G97" s="2"/>
      <c r="H97" s="2"/>
    </row>
    <row r="98" spans="1:8">
      <c r="A98" s="4">
        <v>55</v>
      </c>
      <c r="B98" s="88">
        <v>0.18</v>
      </c>
      <c r="C98" s="88">
        <v>0.18</v>
      </c>
      <c r="D98" s="96">
        <v>0.02</v>
      </c>
      <c r="E98" s="96">
        <v>7.0000000000000007E-2</v>
      </c>
      <c r="F98" s="2"/>
      <c r="G98" s="2"/>
      <c r="H98" s="2"/>
    </row>
    <row r="99" spans="1:8">
      <c r="A99" s="4">
        <v>56</v>
      </c>
      <c r="B99" s="88">
        <v>0.18</v>
      </c>
      <c r="C99" s="88">
        <v>0.18</v>
      </c>
      <c r="D99" s="96">
        <v>0.02</v>
      </c>
      <c r="E99" s="96">
        <v>7.0000000000000007E-2</v>
      </c>
      <c r="F99" s="2"/>
      <c r="G99" s="2"/>
      <c r="H99" s="2"/>
    </row>
    <row r="100" spans="1:8">
      <c r="A100" s="4">
        <v>57</v>
      </c>
      <c r="B100" s="88">
        <v>0.18</v>
      </c>
      <c r="C100" s="88">
        <v>0.18</v>
      </c>
      <c r="D100" s="96">
        <v>0.02</v>
      </c>
      <c r="E100" s="96">
        <v>7.0000000000000007E-2</v>
      </c>
      <c r="F100" s="2"/>
      <c r="G100" s="2"/>
      <c r="H100" s="2"/>
    </row>
    <row r="101" spans="1:8">
      <c r="A101" s="4">
        <v>58</v>
      </c>
      <c r="B101" s="88">
        <v>0.18</v>
      </c>
      <c r="C101" s="88">
        <v>0.18</v>
      </c>
      <c r="D101" s="96">
        <v>0.02</v>
      </c>
      <c r="E101" s="96">
        <v>7.0000000000000007E-2</v>
      </c>
      <c r="F101" s="2"/>
      <c r="G101" s="2"/>
      <c r="H101" s="2"/>
    </row>
    <row r="102" spans="1:8">
      <c r="A102" s="4">
        <v>59</v>
      </c>
      <c r="B102" s="88">
        <v>0.18</v>
      </c>
      <c r="C102" s="88">
        <v>0.18</v>
      </c>
      <c r="D102" s="96">
        <v>0.02</v>
      </c>
      <c r="E102" s="96">
        <v>7.0000000000000007E-2</v>
      </c>
      <c r="F102" s="2"/>
      <c r="G102" s="2"/>
      <c r="H102" s="2"/>
    </row>
    <row r="103" spans="1:8">
      <c r="A103" s="4">
        <v>60</v>
      </c>
      <c r="B103" s="88">
        <v>0.18</v>
      </c>
      <c r="C103" s="88">
        <v>0.18</v>
      </c>
      <c r="D103" s="96">
        <v>0.02</v>
      </c>
      <c r="E103" s="96">
        <v>7.0000000000000007E-2</v>
      </c>
      <c r="F103" s="2"/>
      <c r="G103" s="2"/>
      <c r="H103" s="2"/>
    </row>
    <row r="104" spans="1:8">
      <c r="A104" s="4">
        <v>61</v>
      </c>
      <c r="B104" s="88">
        <v>0.18</v>
      </c>
      <c r="C104" s="88">
        <v>0.18</v>
      </c>
      <c r="D104" s="96">
        <v>0.02</v>
      </c>
      <c r="E104" s="96">
        <v>7.0000000000000007E-2</v>
      </c>
      <c r="F104" s="2"/>
      <c r="G104" s="2"/>
      <c r="H104" s="2"/>
    </row>
    <row r="105" spans="1:8">
      <c r="A105" s="4">
        <v>62</v>
      </c>
      <c r="B105" s="88">
        <v>0.18</v>
      </c>
      <c r="C105" s="88">
        <v>0.18</v>
      </c>
      <c r="D105" s="96">
        <v>0.02</v>
      </c>
      <c r="E105" s="96">
        <v>7.0000000000000007E-2</v>
      </c>
      <c r="F105" s="2"/>
      <c r="G105" s="2"/>
      <c r="H105" s="2"/>
    </row>
    <row r="106" spans="1:8">
      <c r="A106" s="4">
        <v>63</v>
      </c>
      <c r="B106" s="88">
        <v>0.18</v>
      </c>
      <c r="C106" s="88">
        <v>0.18</v>
      </c>
      <c r="D106" s="96">
        <v>0.02</v>
      </c>
      <c r="E106" s="96">
        <v>7.0000000000000007E-2</v>
      </c>
      <c r="F106" s="2"/>
      <c r="G106" s="2"/>
      <c r="H106" s="2"/>
    </row>
    <row r="107" spans="1:8">
      <c r="A107" s="4">
        <v>64</v>
      </c>
      <c r="B107" s="88">
        <v>0.18</v>
      </c>
      <c r="C107" s="88">
        <v>0.18</v>
      </c>
      <c r="D107" s="96">
        <v>0.02</v>
      </c>
      <c r="E107" s="96">
        <v>7.0000000000000007E-2</v>
      </c>
      <c r="F107" s="2"/>
      <c r="G107" s="2"/>
      <c r="H107" s="2"/>
    </row>
    <row r="108" spans="1:8">
      <c r="A108" s="4">
        <v>65</v>
      </c>
      <c r="B108" s="88">
        <v>0.18</v>
      </c>
      <c r="C108" s="92"/>
      <c r="D108" s="96">
        <v>0.02</v>
      </c>
      <c r="E108" s="96">
        <v>7.0000000000000007E-2</v>
      </c>
      <c r="F108" s="2"/>
      <c r="G108" s="2"/>
      <c r="H108" s="2"/>
    </row>
    <row r="119" spans="1:3">
      <c r="A119" s="10"/>
      <c r="B119" s="9"/>
      <c r="C119" s="9"/>
    </row>
    <row r="120" spans="1:3">
      <c r="A120" s="8"/>
      <c r="B120" s="2"/>
      <c r="C120" s="231"/>
    </row>
    <row r="121" spans="1:3">
      <c r="A121" s="8"/>
      <c r="B121" s="2"/>
      <c r="C121" s="231"/>
    </row>
    <row r="122" spans="1:3">
      <c r="A122" s="8"/>
      <c r="B122" s="2"/>
      <c r="C122" s="231"/>
    </row>
    <row r="123" spans="1:3">
      <c r="A123" s="8"/>
      <c r="B123" s="2"/>
      <c r="C123" s="231"/>
    </row>
    <row r="124" spans="1:3">
      <c r="A124" s="8"/>
      <c r="B124" s="2"/>
      <c r="C124" s="231"/>
    </row>
    <row r="125" spans="1:3">
      <c r="A125" s="8"/>
      <c r="B125" s="2"/>
      <c r="C125" s="231"/>
    </row>
    <row r="126" spans="1:3">
      <c r="A126" s="8"/>
      <c r="B126" s="2"/>
      <c r="C126" s="231"/>
    </row>
    <row r="127" spans="1:3">
      <c r="A127" s="100"/>
      <c r="B127" s="2"/>
      <c r="C127" s="231"/>
    </row>
    <row r="128" spans="1:3">
      <c r="A128" s="100"/>
      <c r="B128" s="2"/>
      <c r="C128" s="231"/>
    </row>
    <row r="129" spans="1:3">
      <c r="A129" s="100"/>
      <c r="B129" s="2"/>
      <c r="C129" s="231"/>
    </row>
    <row r="130" spans="1:3">
      <c r="A130" s="100"/>
      <c r="B130" s="2"/>
      <c r="C130" s="231"/>
    </row>
    <row r="131" spans="1:3">
      <c r="A131" s="100"/>
      <c r="B131" s="2"/>
      <c r="C131" s="231"/>
    </row>
    <row r="132" spans="1:3">
      <c r="A132" s="100"/>
      <c r="B132" s="2"/>
      <c r="C132" s="231"/>
    </row>
    <row r="133" spans="1:3">
      <c r="A133" s="100"/>
      <c r="B133" s="2"/>
      <c r="C133" s="231"/>
    </row>
    <row r="134" spans="1:3">
      <c r="A134" s="100"/>
      <c r="B134" s="2"/>
      <c r="C134" s="231"/>
    </row>
    <row r="135" spans="1:3">
      <c r="A135" s="100"/>
      <c r="B135" s="2"/>
      <c r="C135" s="231"/>
    </row>
    <row r="136" spans="1:3">
      <c r="A136" s="100"/>
      <c r="B136" s="2"/>
      <c r="C136" s="231"/>
    </row>
    <row r="137" spans="1:3">
      <c r="A137" s="8"/>
      <c r="B137" s="2"/>
      <c r="C137" s="231"/>
    </row>
    <row r="138" spans="1:3">
      <c r="A138" s="8"/>
      <c r="B138" s="2"/>
      <c r="C138" s="231"/>
    </row>
    <row r="139" spans="1:3">
      <c r="A139" s="8"/>
      <c r="B139" s="2"/>
      <c r="C139" s="231"/>
    </row>
    <row r="140" spans="1:3">
      <c r="A140" s="8"/>
      <c r="B140" s="2"/>
      <c r="C140" s="231"/>
    </row>
    <row r="141" spans="1:3">
      <c r="A141" s="8"/>
      <c r="B141" s="2"/>
      <c r="C141" s="231"/>
    </row>
    <row r="142" spans="1:3">
      <c r="A142" s="8"/>
      <c r="B142" s="2"/>
      <c r="C142" s="231"/>
    </row>
    <row r="143" spans="1:3">
      <c r="A143" s="8"/>
      <c r="B143" s="2"/>
      <c r="C143" s="231"/>
    </row>
    <row r="144" spans="1:3">
      <c r="A144" s="8"/>
      <c r="B144" s="2"/>
      <c r="C144" s="231"/>
    </row>
    <row r="145" spans="1:3">
      <c r="A145" s="8"/>
      <c r="B145" s="2"/>
      <c r="C145" s="231"/>
    </row>
    <row r="146" spans="1:3">
      <c r="A146" s="8"/>
      <c r="B146" s="2"/>
      <c r="C146" s="231"/>
    </row>
    <row r="147" spans="1:3">
      <c r="A147" s="100"/>
      <c r="B147" s="2"/>
      <c r="C147" s="231"/>
    </row>
    <row r="148" spans="1:3">
      <c r="A148" s="100"/>
      <c r="B148" s="2"/>
      <c r="C148" s="231"/>
    </row>
    <row r="149" spans="1:3">
      <c r="A149" s="100"/>
      <c r="B149" s="2"/>
      <c r="C149" s="231"/>
    </row>
    <row r="150" spans="1:3">
      <c r="A150" s="100"/>
      <c r="B150" s="2"/>
      <c r="C150" s="231"/>
    </row>
    <row r="151" spans="1:3">
      <c r="A151" s="100"/>
      <c r="B151" s="2"/>
      <c r="C151" s="231"/>
    </row>
    <row r="152" spans="1:3">
      <c r="A152" s="100"/>
      <c r="B152" s="2"/>
      <c r="C152" s="231"/>
    </row>
    <row r="153" spans="1:3">
      <c r="A153" s="100"/>
      <c r="B153" s="2"/>
      <c r="C153" s="231"/>
    </row>
    <row r="154" spans="1:3">
      <c r="A154" s="100"/>
      <c r="B154" s="2"/>
      <c r="C154" s="231"/>
    </row>
    <row r="155" spans="1:3">
      <c r="A155" s="100"/>
      <c r="B155" s="2"/>
      <c r="C155" s="231"/>
    </row>
    <row r="156" spans="1:3">
      <c r="A156" s="100"/>
      <c r="B156" s="2"/>
      <c r="C156" s="231"/>
    </row>
    <row r="157" spans="1:3">
      <c r="A157" s="8"/>
      <c r="B157" s="2"/>
      <c r="C157" s="231"/>
    </row>
    <row r="158" spans="1:3">
      <c r="A158" s="8"/>
      <c r="B158" s="2"/>
      <c r="C158" s="231"/>
    </row>
    <row r="159" spans="1:3">
      <c r="A159" s="8"/>
      <c r="B159" s="2"/>
      <c r="C159" s="231"/>
    </row>
    <row r="160" spans="1:3">
      <c r="A160" s="8"/>
      <c r="B160" s="2"/>
      <c r="C160" s="231"/>
    </row>
    <row r="161" spans="1:3">
      <c r="A161" s="8"/>
      <c r="B161" s="2"/>
      <c r="C161" s="231"/>
    </row>
    <row r="162" spans="1:3">
      <c r="A162" s="100"/>
      <c r="B162" s="2"/>
      <c r="C162" s="231"/>
    </row>
    <row r="163" spans="1:3">
      <c r="A163" s="100"/>
      <c r="B163" s="2"/>
      <c r="C163" s="231"/>
    </row>
    <row r="164" spans="1:3">
      <c r="A164" s="100"/>
      <c r="B164" s="2"/>
      <c r="C164" s="231"/>
    </row>
    <row r="165" spans="1:3">
      <c r="A165" s="100"/>
      <c r="B165" s="2"/>
      <c r="C165" s="231"/>
    </row>
    <row r="166" spans="1:3">
      <c r="A166" s="100"/>
      <c r="B166" s="2"/>
      <c r="C166" s="231"/>
    </row>
    <row r="167" spans="1:3">
      <c r="A167" s="100"/>
      <c r="B167" s="2"/>
      <c r="C167" s="231"/>
    </row>
    <row r="168" spans="1:3">
      <c r="A168" s="232"/>
      <c r="B168" s="232"/>
      <c r="C168" s="232"/>
    </row>
  </sheetData>
  <mergeCells count="4">
    <mergeCell ref="A1:C1"/>
    <mergeCell ref="B2:C2"/>
    <mergeCell ref="D2:E2"/>
    <mergeCell ref="F2:G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9EA500"/>
  </sheetPr>
  <dimension ref="A1:R1011"/>
  <sheetViews>
    <sheetView showGridLines="0" zoomScaleNormal="100" workbookViewId="0">
      <selection activeCell="A56" sqref="A56:O56"/>
    </sheetView>
  </sheetViews>
  <sheetFormatPr baseColWidth="10" defaultRowHeight="12.75"/>
  <cols>
    <col min="1" max="1" width="15.5703125" style="280" customWidth="1"/>
    <col min="2" max="2" width="2.42578125" style="238" customWidth="1"/>
    <col min="3" max="3" width="9" style="238" customWidth="1"/>
    <col min="4" max="4" width="14.85546875" style="281" customWidth="1"/>
    <col min="5" max="5" width="14.140625" style="281" customWidth="1"/>
    <col min="6" max="6" width="11.85546875" style="282" customWidth="1"/>
    <col min="7" max="7" width="13.42578125" style="281" customWidth="1"/>
    <col min="8" max="8" width="11.140625" style="282" customWidth="1"/>
    <col min="9" max="9" width="12.85546875" style="281" customWidth="1"/>
    <col min="10" max="10" width="11.5703125" style="281" customWidth="1"/>
    <col min="11" max="11" width="11.7109375" style="281" customWidth="1"/>
    <col min="12" max="12" width="13.7109375" style="283" customWidth="1"/>
    <col min="13" max="13" width="12.7109375" style="281" customWidth="1"/>
  </cols>
  <sheetData>
    <row r="1" spans="1:18" ht="17.25" customHeight="1">
      <c r="A1"/>
      <c r="B1" s="234"/>
      <c r="C1" s="240"/>
      <c r="D1" s="80"/>
      <c r="E1" s="80"/>
      <c r="F1" s="95"/>
      <c r="G1" s="230"/>
      <c r="H1" s="159"/>
      <c r="I1" s="80"/>
      <c r="J1" s="80"/>
      <c r="K1" s="80"/>
      <c r="L1" s="104"/>
      <c r="M1" s="80"/>
    </row>
    <row r="2" spans="1:18" ht="47.25" customHeight="1">
      <c r="A2"/>
      <c r="B2" s="234"/>
      <c r="C2" s="240"/>
      <c r="D2" s="80"/>
      <c r="E2" s="80"/>
      <c r="F2" s="95"/>
      <c r="G2" s="341"/>
      <c r="H2" s="341"/>
      <c r="I2" s="341"/>
      <c r="J2" s="80"/>
      <c r="K2" s="80"/>
      <c r="L2" s="104"/>
      <c r="M2" s="223"/>
    </row>
    <row r="3" spans="1:18" ht="21">
      <c r="A3" s="220"/>
      <c r="B3" s="235"/>
      <c r="C3" s="240"/>
      <c r="D3" s="80"/>
      <c r="E3" s="80"/>
      <c r="F3" s="95"/>
      <c r="G3" s="80"/>
      <c r="H3" s="95"/>
      <c r="I3" s="80"/>
      <c r="J3" s="80"/>
      <c r="K3" s="69"/>
      <c r="L3" s="104"/>
      <c r="M3" s="80"/>
    </row>
    <row r="4" spans="1:18">
      <c r="A4" s="69"/>
      <c r="B4" s="236"/>
      <c r="C4" s="240"/>
      <c r="D4" s="80"/>
      <c r="E4" s="80"/>
      <c r="F4" s="95"/>
      <c r="G4" s="80"/>
      <c r="H4" s="95"/>
      <c r="I4" s="80"/>
      <c r="J4" s="80"/>
      <c r="K4" s="80"/>
      <c r="L4" s="104"/>
      <c r="M4" s="80"/>
    </row>
    <row r="5" spans="1:18">
      <c r="A5"/>
      <c r="B5" s="234"/>
      <c r="C5" s="240"/>
      <c r="D5" s="80"/>
      <c r="E5" s="80"/>
      <c r="F5" s="95"/>
      <c r="G5" s="80"/>
      <c r="H5" s="95"/>
      <c r="I5" s="80"/>
      <c r="J5" s="80"/>
      <c r="K5" s="80"/>
      <c r="L5" s="104"/>
      <c r="M5" s="80"/>
    </row>
    <row r="6" spans="1:18" ht="6.75" customHeight="1">
      <c r="A6"/>
      <c r="B6" s="234"/>
      <c r="C6" s="240"/>
      <c r="D6" s="80"/>
      <c r="E6" s="80"/>
      <c r="F6" s="95"/>
      <c r="G6" s="80"/>
      <c r="H6" s="95"/>
      <c r="I6" s="80"/>
      <c r="J6" s="80"/>
      <c r="K6" s="80"/>
      <c r="L6" s="104"/>
      <c r="M6" s="80"/>
    </row>
    <row r="7" spans="1:18" ht="6.75" customHeight="1">
      <c r="A7"/>
      <c r="B7" s="234"/>
      <c r="C7" s="240"/>
      <c r="D7" s="80"/>
      <c r="E7" s="80"/>
      <c r="F7" s="95"/>
      <c r="G7" s="80"/>
      <c r="H7" s="95"/>
      <c r="I7" s="80"/>
      <c r="J7" s="80"/>
      <c r="K7" s="80"/>
      <c r="L7" s="104"/>
      <c r="M7" s="80"/>
    </row>
    <row r="8" spans="1:18">
      <c r="A8" s="69"/>
      <c r="B8" s="236"/>
      <c r="C8" s="240"/>
      <c r="D8" s="80"/>
      <c r="E8" s="80"/>
      <c r="F8" s="95"/>
      <c r="G8" s="80"/>
      <c r="H8" s="95"/>
      <c r="I8" s="80"/>
      <c r="J8" s="80"/>
      <c r="K8" s="222"/>
      <c r="L8" s="225"/>
      <c r="M8" s="226"/>
    </row>
    <row r="9" spans="1:18" ht="27" customHeight="1">
      <c r="A9" s="244"/>
      <c r="B9" s="245"/>
      <c r="C9" s="246"/>
      <c r="D9" s="247"/>
      <c r="E9" s="247"/>
      <c r="F9" s="248"/>
      <c r="G9" s="249"/>
      <c r="H9" s="248"/>
      <c r="I9" s="249"/>
      <c r="J9" s="249"/>
      <c r="K9" s="249"/>
      <c r="L9" s="249"/>
      <c r="M9" s="250"/>
    </row>
    <row r="10" spans="1:18">
      <c r="A10" s="277"/>
      <c r="B10" s="237"/>
      <c r="C10" s="237"/>
      <c r="D10" s="278"/>
      <c r="E10" s="278"/>
      <c r="F10" s="279"/>
      <c r="G10" s="278"/>
      <c r="H10" s="279"/>
      <c r="I10" s="278"/>
      <c r="J10" s="278"/>
      <c r="K10" s="278"/>
      <c r="L10" s="278"/>
      <c r="M10" s="278"/>
      <c r="N10" s="221"/>
      <c r="O10" s="221"/>
      <c r="P10" s="221"/>
      <c r="Q10" s="221"/>
      <c r="R10" s="221"/>
    </row>
    <row r="11" spans="1:18">
      <c r="A11" s="277"/>
      <c r="B11" s="237"/>
      <c r="C11" s="237"/>
      <c r="D11" s="278"/>
      <c r="E11" s="278"/>
      <c r="F11" s="279"/>
      <c r="G11" s="278"/>
      <c r="H11" s="279"/>
      <c r="I11" s="278"/>
      <c r="J11" s="278"/>
      <c r="K11" s="278"/>
      <c r="L11" s="278"/>
      <c r="M11" s="278"/>
      <c r="N11" s="221"/>
      <c r="O11" s="221"/>
      <c r="P11" s="221"/>
      <c r="Q11" s="221"/>
      <c r="R11" s="221"/>
    </row>
    <row r="12" spans="1:18">
      <c r="A12" s="277"/>
      <c r="B12" s="237"/>
      <c r="C12" s="237"/>
      <c r="D12" s="278"/>
      <c r="E12" s="228"/>
      <c r="F12" s="279"/>
      <c r="G12" s="278"/>
      <c r="H12" s="279"/>
      <c r="I12" s="278"/>
      <c r="J12" s="278"/>
      <c r="K12" s="278"/>
      <c r="L12" s="278"/>
      <c r="M12" s="278"/>
      <c r="N12" s="221"/>
      <c r="O12" s="221"/>
      <c r="P12" s="221"/>
      <c r="Q12" s="221"/>
      <c r="R12" s="221"/>
    </row>
    <row r="13" spans="1:18">
      <c r="A13" s="277"/>
      <c r="B13" s="237"/>
      <c r="C13" s="237"/>
      <c r="D13" s="278"/>
      <c r="E13" s="278"/>
      <c r="F13" s="279"/>
      <c r="G13" s="278"/>
      <c r="H13" s="279"/>
      <c r="I13" s="278"/>
      <c r="J13" s="278"/>
      <c r="K13" s="278"/>
      <c r="L13" s="278"/>
      <c r="M13" s="278"/>
      <c r="N13" s="221"/>
      <c r="O13" s="221"/>
      <c r="P13" s="221"/>
      <c r="Q13" s="221"/>
      <c r="R13" s="221"/>
    </row>
    <row r="14" spans="1:18">
      <c r="A14" s="277"/>
      <c r="B14" s="237"/>
      <c r="C14" s="237"/>
      <c r="D14" s="278"/>
      <c r="E14" s="278"/>
      <c r="F14" s="279"/>
      <c r="G14" s="278"/>
      <c r="H14" s="279"/>
      <c r="I14" s="278"/>
      <c r="J14" s="278"/>
      <c r="K14" s="278"/>
      <c r="L14" s="278"/>
      <c r="M14" s="278"/>
      <c r="N14" s="221"/>
      <c r="O14" s="221"/>
      <c r="P14" s="221"/>
      <c r="Q14" s="221"/>
      <c r="R14" s="221"/>
    </row>
    <row r="15" spans="1:18">
      <c r="A15" s="277"/>
      <c r="B15" s="237"/>
      <c r="C15" s="237"/>
      <c r="D15" s="278"/>
      <c r="E15" s="278"/>
      <c r="F15" s="279"/>
      <c r="G15" s="278"/>
      <c r="H15" s="279"/>
      <c r="I15" s="278"/>
      <c r="J15" s="278"/>
      <c r="K15" s="278"/>
      <c r="L15" s="278"/>
      <c r="M15" s="278"/>
      <c r="N15" s="221"/>
      <c r="O15" s="221"/>
      <c r="P15" s="221"/>
      <c r="Q15" s="221"/>
      <c r="R15" s="221"/>
    </row>
    <row r="16" spans="1:18">
      <c r="A16" s="277"/>
      <c r="B16" s="237"/>
      <c r="C16" s="237"/>
      <c r="D16" s="278"/>
      <c r="E16" s="278"/>
      <c r="F16" s="279"/>
      <c r="G16" s="278"/>
      <c r="H16" s="279"/>
      <c r="I16" s="278"/>
      <c r="J16" s="278"/>
      <c r="K16" s="278"/>
      <c r="L16" s="278"/>
      <c r="M16" s="278"/>
      <c r="N16" s="221"/>
      <c r="O16" s="221"/>
      <c r="P16" s="221"/>
      <c r="Q16" s="221"/>
      <c r="R16" s="221"/>
    </row>
    <row r="17" spans="1:18">
      <c r="A17" s="277"/>
      <c r="B17" s="237"/>
      <c r="C17" s="237"/>
      <c r="D17" s="278"/>
      <c r="E17" s="278"/>
      <c r="F17" s="279"/>
      <c r="G17" s="278"/>
      <c r="H17" s="279"/>
      <c r="I17" s="278"/>
      <c r="J17" s="278"/>
      <c r="K17" s="278"/>
      <c r="L17" s="278"/>
      <c r="M17" s="278"/>
      <c r="N17" s="221"/>
      <c r="O17" s="221"/>
      <c r="P17" s="221"/>
      <c r="Q17" s="221"/>
      <c r="R17" s="221"/>
    </row>
    <row r="18" spans="1:18">
      <c r="A18" s="277"/>
      <c r="B18" s="237"/>
      <c r="C18" s="237"/>
      <c r="D18" s="278"/>
      <c r="E18" s="278"/>
      <c r="F18" s="279"/>
      <c r="G18" s="278"/>
      <c r="H18" s="279"/>
      <c r="I18" s="278"/>
      <c r="J18" s="278"/>
      <c r="K18" s="278"/>
      <c r="L18" s="278"/>
      <c r="M18" s="278"/>
      <c r="N18" s="221"/>
      <c r="O18" s="221"/>
      <c r="P18" s="221"/>
      <c r="Q18" s="221"/>
      <c r="R18" s="221"/>
    </row>
    <row r="19" spans="1:18">
      <c r="A19" s="277"/>
      <c r="B19" s="237"/>
      <c r="C19" s="237"/>
      <c r="D19" s="278"/>
      <c r="E19" s="278"/>
      <c r="F19" s="279"/>
      <c r="G19" s="278"/>
      <c r="H19" s="279"/>
      <c r="I19" s="278"/>
      <c r="J19" s="278"/>
      <c r="K19" s="278"/>
      <c r="L19" s="278"/>
      <c r="M19" s="278"/>
      <c r="N19" s="221"/>
      <c r="O19" s="221"/>
      <c r="P19" s="221"/>
      <c r="Q19" s="221"/>
      <c r="R19" s="221"/>
    </row>
    <row r="20" spans="1:18">
      <c r="A20" s="277"/>
      <c r="B20" s="237"/>
      <c r="C20" s="237"/>
      <c r="D20" s="278"/>
      <c r="E20" s="278"/>
      <c r="F20" s="279"/>
      <c r="G20" s="278"/>
      <c r="H20" s="279"/>
      <c r="I20" s="278"/>
      <c r="J20" s="278"/>
      <c r="K20" s="278"/>
      <c r="L20" s="278"/>
      <c r="M20" s="278"/>
      <c r="N20" s="221"/>
      <c r="O20" s="221"/>
      <c r="P20" s="221"/>
      <c r="Q20" s="221"/>
      <c r="R20" s="221"/>
    </row>
    <row r="21" spans="1:18">
      <c r="A21" s="277"/>
      <c r="B21" s="237"/>
      <c r="C21" s="237"/>
      <c r="D21" s="278"/>
      <c r="E21" s="278"/>
      <c r="F21" s="279"/>
      <c r="G21" s="278"/>
      <c r="H21" s="279"/>
      <c r="I21" s="278"/>
      <c r="J21" s="278"/>
      <c r="K21" s="278"/>
      <c r="L21" s="278"/>
      <c r="M21" s="278"/>
      <c r="N21" s="221"/>
      <c r="O21" s="221"/>
      <c r="P21" s="221"/>
      <c r="Q21" s="221"/>
      <c r="R21" s="221"/>
    </row>
    <row r="22" spans="1:18">
      <c r="A22" s="277"/>
      <c r="B22" s="237"/>
      <c r="C22" s="237"/>
      <c r="D22" s="278"/>
      <c r="E22" s="278"/>
      <c r="F22" s="279"/>
      <c r="G22" s="278"/>
      <c r="H22" s="279"/>
      <c r="I22" s="278"/>
      <c r="J22" s="278"/>
      <c r="K22" s="278"/>
      <c r="L22" s="278"/>
      <c r="M22" s="278"/>
      <c r="N22" s="221"/>
      <c r="O22" s="221"/>
      <c r="P22" s="221"/>
      <c r="Q22" s="221"/>
      <c r="R22" s="221"/>
    </row>
    <row r="23" spans="1:18">
      <c r="A23" s="277"/>
      <c r="B23" s="237"/>
      <c r="C23" s="237"/>
      <c r="D23" s="278"/>
      <c r="E23" s="278"/>
      <c r="F23" s="279"/>
      <c r="G23" s="278"/>
      <c r="H23" s="279"/>
      <c r="I23" s="278"/>
      <c r="J23" s="278"/>
      <c r="K23" s="278"/>
      <c r="L23" s="278"/>
      <c r="M23" s="278"/>
      <c r="N23" s="221"/>
      <c r="O23" s="221"/>
      <c r="P23" s="221"/>
      <c r="Q23" s="221"/>
      <c r="R23" s="221"/>
    </row>
    <row r="24" spans="1:18">
      <c r="A24" s="277"/>
      <c r="B24" s="237"/>
      <c r="C24" s="237"/>
      <c r="D24" s="278"/>
      <c r="E24" s="278"/>
      <c r="F24" s="279"/>
      <c r="G24" s="278"/>
      <c r="H24" s="279"/>
      <c r="I24" s="278"/>
      <c r="J24" s="278"/>
      <c r="K24" s="278"/>
      <c r="L24" s="278"/>
      <c r="M24" s="278"/>
      <c r="N24" s="221"/>
      <c r="O24" s="221"/>
      <c r="P24" s="221"/>
      <c r="Q24" s="221"/>
      <c r="R24" s="221"/>
    </row>
    <row r="25" spans="1:18">
      <c r="A25" s="277"/>
      <c r="B25" s="237"/>
      <c r="C25" s="237"/>
      <c r="D25" s="278"/>
      <c r="E25" s="278"/>
      <c r="F25" s="279"/>
      <c r="G25" s="278"/>
      <c r="H25" s="279"/>
      <c r="I25" s="278"/>
      <c r="J25" s="278"/>
      <c r="K25" s="278"/>
      <c r="L25" s="278"/>
      <c r="M25" s="278"/>
      <c r="N25" s="221"/>
      <c r="O25" s="221"/>
      <c r="P25" s="221"/>
      <c r="Q25" s="221"/>
      <c r="R25" s="221"/>
    </row>
    <row r="26" spans="1:18">
      <c r="A26" s="277"/>
      <c r="B26" s="237"/>
      <c r="C26" s="237"/>
      <c r="D26" s="278"/>
      <c r="E26" s="278"/>
      <c r="F26" s="279"/>
      <c r="G26" s="278"/>
      <c r="H26" s="279"/>
      <c r="I26" s="278"/>
      <c r="J26" s="278"/>
      <c r="K26" s="278"/>
      <c r="L26" s="278"/>
      <c r="M26" s="278"/>
      <c r="N26" s="221"/>
      <c r="O26" s="221"/>
      <c r="P26" s="221"/>
      <c r="Q26" s="221"/>
      <c r="R26" s="221"/>
    </row>
    <row r="27" spans="1:18">
      <c r="A27" s="277"/>
      <c r="B27" s="237"/>
      <c r="C27" s="237"/>
      <c r="D27" s="278"/>
      <c r="E27" s="278"/>
      <c r="F27" s="279"/>
      <c r="G27" s="278"/>
      <c r="H27" s="279"/>
      <c r="I27" s="278"/>
      <c r="J27" s="278"/>
      <c r="K27" s="278"/>
      <c r="L27" s="278"/>
      <c r="M27" s="278"/>
      <c r="N27" s="221"/>
      <c r="O27" s="221"/>
      <c r="P27" s="221"/>
      <c r="Q27" s="221"/>
      <c r="R27" s="221"/>
    </row>
    <row r="28" spans="1:18">
      <c r="A28" s="277"/>
      <c r="B28" s="237"/>
      <c r="C28" s="237"/>
      <c r="D28" s="278"/>
      <c r="E28" s="278"/>
      <c r="F28" s="279"/>
      <c r="G28" s="278"/>
      <c r="H28" s="279"/>
      <c r="I28" s="278"/>
      <c r="J28" s="278"/>
      <c r="K28" s="278"/>
      <c r="L28" s="278"/>
      <c r="M28" s="278"/>
      <c r="N28" s="221"/>
      <c r="O28" s="221"/>
      <c r="P28" s="221"/>
      <c r="Q28" s="221"/>
      <c r="R28" s="221"/>
    </row>
    <row r="29" spans="1:18">
      <c r="A29" s="277"/>
      <c r="B29" s="237"/>
      <c r="C29" s="237"/>
      <c r="D29" s="278"/>
      <c r="E29" s="278"/>
      <c r="F29" s="279"/>
      <c r="G29" s="278"/>
      <c r="H29" s="279"/>
      <c r="I29" s="278"/>
      <c r="J29" s="278"/>
      <c r="K29" s="278"/>
      <c r="L29" s="278"/>
      <c r="M29" s="278"/>
      <c r="N29" s="221"/>
      <c r="O29" s="221"/>
      <c r="P29" s="221"/>
      <c r="Q29" s="221"/>
      <c r="R29" s="221"/>
    </row>
    <row r="30" spans="1:18">
      <c r="A30" s="277"/>
      <c r="B30" s="237"/>
      <c r="C30" s="237"/>
      <c r="D30" s="278"/>
      <c r="E30" s="278"/>
      <c r="F30" s="279"/>
      <c r="G30" s="278"/>
      <c r="H30" s="279"/>
      <c r="I30" s="278"/>
      <c r="J30" s="278"/>
      <c r="K30" s="278"/>
      <c r="L30" s="278"/>
      <c r="M30" s="278"/>
      <c r="N30" s="221"/>
      <c r="O30" s="221"/>
      <c r="P30" s="221"/>
      <c r="Q30" s="221"/>
      <c r="R30" s="221"/>
    </row>
    <row r="31" spans="1:18">
      <c r="A31" s="277"/>
      <c r="B31" s="237"/>
      <c r="C31" s="237"/>
      <c r="D31" s="278"/>
      <c r="E31" s="278"/>
      <c r="F31" s="279"/>
      <c r="G31" s="278"/>
      <c r="H31" s="279"/>
      <c r="I31" s="278"/>
      <c r="J31" s="278"/>
      <c r="K31" s="278"/>
      <c r="L31" s="278"/>
      <c r="M31" s="278"/>
      <c r="N31" s="221"/>
      <c r="O31" s="221"/>
      <c r="P31" s="221"/>
      <c r="Q31" s="221"/>
      <c r="R31" s="221"/>
    </row>
    <row r="32" spans="1:18">
      <c r="A32" s="277"/>
      <c r="B32" s="237"/>
      <c r="C32" s="237"/>
      <c r="D32" s="278"/>
      <c r="E32" s="278"/>
      <c r="F32" s="279"/>
      <c r="G32" s="278"/>
      <c r="H32" s="279"/>
      <c r="I32" s="278"/>
      <c r="J32" s="278"/>
      <c r="K32" s="278"/>
      <c r="L32" s="278"/>
      <c r="M32" s="278"/>
      <c r="N32" s="221"/>
      <c r="O32" s="221"/>
      <c r="P32" s="221"/>
      <c r="Q32" s="221"/>
      <c r="R32" s="221"/>
    </row>
    <row r="33" spans="1:18">
      <c r="A33" s="277"/>
      <c r="B33" s="237"/>
      <c r="C33" s="237"/>
      <c r="D33" s="278"/>
      <c r="E33" s="278"/>
      <c r="F33" s="279"/>
      <c r="G33" s="278"/>
      <c r="H33" s="279"/>
      <c r="I33" s="278"/>
      <c r="J33" s="278"/>
      <c r="K33" s="278"/>
      <c r="L33" s="278"/>
      <c r="M33" s="278"/>
      <c r="N33" s="221"/>
      <c r="O33" s="221"/>
      <c r="P33" s="221"/>
      <c r="Q33" s="221"/>
      <c r="R33" s="221"/>
    </row>
    <row r="34" spans="1:18">
      <c r="A34" s="277"/>
      <c r="B34" s="237"/>
      <c r="C34" s="237"/>
      <c r="D34" s="278"/>
      <c r="E34" s="278"/>
      <c r="F34" s="279"/>
      <c r="G34" s="278"/>
      <c r="H34" s="279"/>
      <c r="I34" s="278"/>
      <c r="J34" s="278"/>
      <c r="K34" s="278"/>
      <c r="L34" s="278"/>
      <c r="M34" s="278"/>
      <c r="N34" s="221"/>
      <c r="O34" s="221"/>
      <c r="P34" s="221"/>
      <c r="Q34" s="221"/>
      <c r="R34" s="221"/>
    </row>
    <row r="35" spans="1:18">
      <c r="A35" s="277"/>
      <c r="B35" s="237"/>
      <c r="C35" s="237"/>
      <c r="D35" s="278"/>
      <c r="E35" s="278"/>
      <c r="F35" s="279"/>
      <c r="G35" s="278"/>
      <c r="H35" s="279"/>
      <c r="I35" s="278"/>
      <c r="J35" s="278"/>
      <c r="K35" s="278"/>
      <c r="L35" s="278"/>
      <c r="M35" s="278"/>
      <c r="N35" s="221"/>
      <c r="O35" s="221"/>
      <c r="P35" s="221"/>
      <c r="Q35" s="221"/>
      <c r="R35" s="221"/>
    </row>
    <row r="36" spans="1:18">
      <c r="A36" s="277"/>
      <c r="B36" s="237"/>
      <c r="C36" s="237"/>
      <c r="D36" s="278"/>
      <c r="E36" s="278"/>
      <c r="F36" s="279"/>
      <c r="G36" s="278"/>
      <c r="H36" s="279"/>
      <c r="I36" s="278"/>
      <c r="J36" s="278"/>
      <c r="K36" s="278"/>
      <c r="L36" s="278"/>
      <c r="M36" s="278"/>
      <c r="N36" s="221"/>
      <c r="O36" s="221"/>
      <c r="P36" s="221"/>
      <c r="Q36" s="221"/>
      <c r="R36" s="221"/>
    </row>
    <row r="37" spans="1:18">
      <c r="A37" s="277"/>
      <c r="B37" s="237"/>
      <c r="C37" s="237"/>
      <c r="D37" s="278"/>
      <c r="E37" s="278"/>
      <c r="F37" s="279"/>
      <c r="G37" s="278"/>
      <c r="H37" s="279"/>
      <c r="I37" s="278"/>
      <c r="J37" s="278"/>
      <c r="K37" s="278"/>
      <c r="L37" s="278"/>
      <c r="M37" s="278"/>
      <c r="N37" s="221"/>
      <c r="O37" s="221"/>
      <c r="P37" s="221"/>
      <c r="Q37" s="221"/>
      <c r="R37" s="221"/>
    </row>
    <row r="38" spans="1:18">
      <c r="A38" s="277"/>
      <c r="B38" s="237"/>
      <c r="C38" s="237"/>
      <c r="D38" s="278"/>
      <c r="E38" s="278"/>
      <c r="F38" s="279"/>
      <c r="G38" s="278"/>
      <c r="H38" s="279"/>
      <c r="I38" s="278"/>
      <c r="J38" s="278"/>
      <c r="K38" s="278"/>
      <c r="L38" s="278"/>
      <c r="M38" s="278"/>
      <c r="N38" s="221"/>
      <c r="O38" s="221"/>
      <c r="P38" s="221"/>
      <c r="Q38" s="221"/>
      <c r="R38" s="221"/>
    </row>
    <row r="39" spans="1:18">
      <c r="A39" s="277"/>
      <c r="B39" s="237"/>
      <c r="C39" s="237"/>
      <c r="D39" s="278"/>
      <c r="E39" s="278"/>
      <c r="F39" s="279"/>
      <c r="G39" s="278"/>
      <c r="H39" s="279"/>
      <c r="I39" s="278"/>
      <c r="J39" s="278"/>
      <c r="K39" s="278"/>
      <c r="L39" s="278"/>
      <c r="M39" s="278"/>
      <c r="N39" s="221"/>
      <c r="O39" s="221"/>
      <c r="P39" s="221"/>
      <c r="Q39" s="221"/>
      <c r="R39" s="221"/>
    </row>
    <row r="40" spans="1:18">
      <c r="A40" s="277"/>
      <c r="B40" s="237"/>
      <c r="C40" s="237"/>
      <c r="D40" s="278"/>
      <c r="E40" s="278"/>
      <c r="F40" s="279"/>
      <c r="G40" s="278"/>
      <c r="H40" s="279"/>
      <c r="I40" s="278"/>
      <c r="J40" s="278"/>
      <c r="K40" s="278"/>
      <c r="L40" s="278"/>
      <c r="M40" s="278"/>
      <c r="N40" s="221"/>
      <c r="O40" s="221"/>
      <c r="P40" s="221"/>
      <c r="Q40" s="221"/>
      <c r="R40" s="221"/>
    </row>
    <row r="41" spans="1:18">
      <c r="A41" s="277"/>
      <c r="B41" s="237"/>
      <c r="C41" s="237"/>
      <c r="D41" s="278"/>
      <c r="E41" s="278"/>
      <c r="F41" s="279"/>
      <c r="G41" s="278"/>
      <c r="H41" s="279"/>
      <c r="I41" s="278"/>
      <c r="J41" s="278"/>
      <c r="K41" s="278"/>
      <c r="L41" s="278"/>
      <c r="M41" s="278"/>
      <c r="N41" s="221"/>
      <c r="O41" s="221"/>
      <c r="P41" s="221"/>
      <c r="Q41" s="221"/>
      <c r="R41" s="221"/>
    </row>
    <row r="42" spans="1:18">
      <c r="A42" s="277"/>
      <c r="B42" s="237"/>
      <c r="C42" s="237"/>
      <c r="D42" s="278"/>
      <c r="E42" s="278"/>
      <c r="F42" s="279"/>
      <c r="G42" s="278"/>
      <c r="H42" s="279"/>
      <c r="I42" s="278"/>
      <c r="J42" s="278"/>
      <c r="K42" s="278"/>
      <c r="L42" s="278"/>
      <c r="M42" s="278"/>
      <c r="N42" s="221"/>
      <c r="O42" s="221"/>
      <c r="P42" s="221"/>
      <c r="Q42" s="221"/>
      <c r="R42" s="221"/>
    </row>
    <row r="43" spans="1:18">
      <c r="A43" s="277"/>
      <c r="B43" s="237"/>
      <c r="C43" s="237"/>
      <c r="D43" s="278"/>
      <c r="E43" s="278"/>
      <c r="F43" s="279"/>
      <c r="G43" s="278"/>
      <c r="H43" s="279"/>
      <c r="I43" s="278"/>
      <c r="J43" s="278"/>
      <c r="K43" s="278"/>
      <c r="L43" s="278"/>
      <c r="M43" s="278"/>
      <c r="N43" s="221"/>
      <c r="O43" s="221"/>
      <c r="P43" s="221"/>
      <c r="Q43" s="221"/>
      <c r="R43" s="221"/>
    </row>
    <row r="44" spans="1:18">
      <c r="A44" s="277"/>
      <c r="B44" s="237"/>
      <c r="C44" s="237"/>
      <c r="D44" s="278"/>
      <c r="E44" s="278"/>
      <c r="F44" s="279"/>
      <c r="G44" s="278"/>
      <c r="H44" s="279"/>
      <c r="I44" s="278"/>
      <c r="J44" s="278"/>
      <c r="K44" s="278"/>
      <c r="L44" s="278"/>
      <c r="M44" s="278"/>
      <c r="N44" s="221"/>
      <c r="O44" s="221"/>
      <c r="P44" s="221"/>
      <c r="Q44" s="221"/>
      <c r="R44" s="221"/>
    </row>
    <row r="45" spans="1:18">
      <c r="A45" s="277"/>
      <c r="B45" s="237"/>
      <c r="C45" s="237"/>
      <c r="D45" s="278"/>
      <c r="E45" s="278"/>
      <c r="F45" s="279"/>
      <c r="G45" s="278"/>
      <c r="H45" s="279"/>
      <c r="I45" s="278"/>
      <c r="J45" s="278"/>
      <c r="K45" s="278"/>
      <c r="L45" s="278"/>
      <c r="M45" s="278"/>
      <c r="N45" s="221"/>
      <c r="O45" s="221"/>
      <c r="P45" s="221"/>
      <c r="Q45" s="221"/>
      <c r="R45" s="221"/>
    </row>
    <row r="46" spans="1:18">
      <c r="A46" s="277"/>
      <c r="B46" s="237"/>
      <c r="C46" s="237"/>
      <c r="D46" s="278"/>
      <c r="E46" s="278"/>
      <c r="F46" s="279"/>
      <c r="G46" s="278"/>
      <c r="H46" s="279"/>
      <c r="I46" s="278"/>
      <c r="J46" s="278"/>
      <c r="K46" s="278"/>
      <c r="L46" s="278"/>
      <c r="M46" s="278"/>
      <c r="N46" s="221"/>
      <c r="O46" s="221"/>
      <c r="P46" s="221"/>
      <c r="Q46" s="221"/>
      <c r="R46" s="221"/>
    </row>
    <row r="47" spans="1:18">
      <c r="A47" s="277"/>
      <c r="B47" s="237"/>
      <c r="C47" s="237"/>
      <c r="D47" s="278"/>
      <c r="E47" s="278"/>
      <c r="F47" s="279"/>
      <c r="G47" s="278"/>
      <c r="H47" s="279"/>
      <c r="I47" s="278"/>
      <c r="J47" s="278"/>
      <c r="K47" s="278"/>
      <c r="L47" s="278"/>
      <c r="M47" s="278"/>
      <c r="N47" s="221"/>
      <c r="O47" s="221"/>
      <c r="P47" s="221"/>
      <c r="Q47" s="221"/>
      <c r="R47" s="221"/>
    </row>
    <row r="48" spans="1:18">
      <c r="A48" s="277"/>
      <c r="B48" s="237"/>
      <c r="C48" s="237"/>
      <c r="D48" s="278"/>
      <c r="E48" s="278"/>
      <c r="F48" s="279"/>
      <c r="G48" s="278"/>
      <c r="H48" s="279"/>
      <c r="I48" s="278"/>
      <c r="J48" s="278"/>
      <c r="K48" s="278"/>
      <c r="L48" s="278"/>
      <c r="M48" s="278"/>
      <c r="N48" s="221"/>
      <c r="O48" s="221"/>
      <c r="P48" s="221"/>
      <c r="Q48" s="221"/>
      <c r="R48" s="221"/>
    </row>
    <row r="49" spans="1:18">
      <c r="A49" s="277"/>
      <c r="B49" s="237"/>
      <c r="C49" s="237"/>
      <c r="D49" s="278"/>
      <c r="E49" s="278"/>
      <c r="F49" s="279"/>
      <c r="G49" s="278"/>
      <c r="H49" s="279"/>
      <c r="I49" s="278"/>
      <c r="J49" s="278"/>
      <c r="K49" s="278"/>
      <c r="L49" s="278"/>
      <c r="M49" s="278"/>
      <c r="N49" s="221"/>
      <c r="O49" s="221"/>
      <c r="P49" s="221"/>
      <c r="Q49" s="221"/>
      <c r="R49" s="221"/>
    </row>
    <row r="50" spans="1:18">
      <c r="A50" s="277"/>
      <c r="B50" s="237"/>
      <c r="C50" s="237"/>
      <c r="D50" s="278"/>
      <c r="E50" s="278"/>
      <c r="F50" s="279"/>
      <c r="G50" s="278"/>
      <c r="H50" s="279"/>
      <c r="I50" s="278"/>
      <c r="J50" s="278"/>
      <c r="K50" s="278"/>
      <c r="L50" s="278"/>
      <c r="M50" s="278"/>
      <c r="N50" s="221"/>
      <c r="O50" s="221"/>
      <c r="P50" s="221"/>
      <c r="Q50" s="221"/>
      <c r="R50" s="221"/>
    </row>
    <row r="51" spans="1:18">
      <c r="A51" s="277"/>
      <c r="B51" s="237"/>
      <c r="C51" s="237"/>
      <c r="D51" s="278"/>
      <c r="E51" s="278"/>
      <c r="F51" s="279"/>
      <c r="G51" s="278"/>
      <c r="H51" s="279"/>
      <c r="I51" s="278"/>
      <c r="J51" s="278"/>
      <c r="K51" s="278"/>
      <c r="L51" s="278"/>
      <c r="M51" s="278"/>
      <c r="N51" s="221"/>
      <c r="O51" s="221"/>
      <c r="P51" s="221"/>
      <c r="Q51" s="221"/>
      <c r="R51" s="221"/>
    </row>
    <row r="52" spans="1:18">
      <c r="A52" s="277"/>
      <c r="B52" s="237"/>
      <c r="C52" s="237"/>
      <c r="D52" s="278"/>
      <c r="E52" s="278"/>
      <c r="F52" s="279"/>
      <c r="G52" s="278"/>
      <c r="H52" s="279"/>
      <c r="I52" s="278"/>
      <c r="J52" s="278"/>
      <c r="K52" s="278"/>
      <c r="L52" s="278"/>
      <c r="M52" s="278"/>
      <c r="N52" s="221"/>
      <c r="O52" s="221"/>
      <c r="P52" s="221"/>
      <c r="Q52" s="221"/>
      <c r="R52" s="221"/>
    </row>
    <row r="53" spans="1:18">
      <c r="A53" s="277"/>
      <c r="B53" s="237"/>
      <c r="C53" s="237"/>
      <c r="D53" s="278"/>
      <c r="E53" s="278"/>
      <c r="F53" s="279"/>
      <c r="G53" s="278"/>
      <c r="H53" s="279"/>
      <c r="I53" s="278"/>
      <c r="J53" s="278"/>
      <c r="K53" s="278"/>
      <c r="L53" s="278"/>
      <c r="M53" s="278"/>
      <c r="N53" s="221"/>
      <c r="O53" s="221"/>
      <c r="P53" s="221"/>
      <c r="Q53" s="221"/>
      <c r="R53" s="221"/>
    </row>
    <row r="54" spans="1:18">
      <c r="A54" s="277"/>
      <c r="B54" s="237"/>
      <c r="C54" s="237"/>
      <c r="D54" s="278"/>
      <c r="E54" s="278"/>
      <c r="F54" s="279"/>
      <c r="G54" s="278"/>
      <c r="H54" s="279"/>
      <c r="I54" s="278"/>
      <c r="J54" s="278"/>
      <c r="K54" s="278"/>
      <c r="L54" s="278"/>
      <c r="M54" s="278"/>
      <c r="N54" s="221"/>
      <c r="O54" s="221"/>
      <c r="P54" s="221"/>
      <c r="Q54" s="221"/>
      <c r="R54" s="221"/>
    </row>
    <row r="55" spans="1:18">
      <c r="A55" s="277"/>
      <c r="B55" s="237"/>
      <c r="C55" s="237"/>
      <c r="D55" s="278"/>
      <c r="E55" s="278"/>
      <c r="F55" s="279"/>
      <c r="G55" s="278"/>
      <c r="H55" s="279"/>
      <c r="I55" s="278"/>
      <c r="J55" s="278"/>
      <c r="K55" s="278"/>
      <c r="L55" s="278"/>
      <c r="M55" s="278"/>
      <c r="N55" s="221"/>
      <c r="O55" s="221"/>
      <c r="P55" s="221"/>
      <c r="Q55" s="221"/>
      <c r="R55" s="221"/>
    </row>
    <row r="56" spans="1:18">
      <c r="A56" s="277"/>
      <c r="B56" s="237"/>
      <c r="C56" s="237"/>
      <c r="D56" s="278"/>
      <c r="E56" s="278"/>
      <c r="F56" s="279"/>
      <c r="G56" s="278"/>
      <c r="H56" s="279"/>
      <c r="I56" s="278"/>
      <c r="J56" s="278"/>
      <c r="K56" s="278"/>
      <c r="L56" s="278"/>
      <c r="M56" s="278"/>
      <c r="N56" s="221"/>
      <c r="O56" s="221"/>
      <c r="P56" s="221"/>
      <c r="Q56" s="221"/>
      <c r="R56" s="221"/>
    </row>
    <row r="57" spans="1:18">
      <c r="A57" s="277"/>
      <c r="B57" s="237"/>
      <c r="C57" s="237"/>
      <c r="D57" s="278"/>
      <c r="E57" s="278"/>
      <c r="F57" s="279"/>
      <c r="G57" s="278"/>
      <c r="H57" s="279"/>
      <c r="I57" s="278"/>
      <c r="J57" s="278"/>
      <c r="K57" s="278"/>
      <c r="L57" s="278"/>
      <c r="M57" s="278"/>
      <c r="N57" s="221"/>
      <c r="O57" s="221"/>
      <c r="P57" s="221"/>
      <c r="Q57" s="221"/>
      <c r="R57" s="221"/>
    </row>
    <row r="58" spans="1:18">
      <c r="A58" s="277"/>
      <c r="B58" s="237"/>
      <c r="C58" s="237"/>
      <c r="D58" s="278"/>
      <c r="E58" s="278"/>
      <c r="F58" s="279"/>
      <c r="G58" s="278"/>
      <c r="H58" s="279"/>
      <c r="I58" s="278"/>
      <c r="J58" s="278"/>
      <c r="K58" s="278"/>
      <c r="L58" s="278"/>
      <c r="M58" s="278"/>
      <c r="N58" s="221"/>
      <c r="O58" s="221"/>
      <c r="P58" s="221"/>
      <c r="Q58" s="221"/>
      <c r="R58" s="221"/>
    </row>
    <row r="59" spans="1:18">
      <c r="A59" s="277"/>
      <c r="B59" s="237"/>
      <c r="C59" s="237"/>
      <c r="D59" s="278"/>
      <c r="E59" s="278"/>
      <c r="F59" s="279"/>
      <c r="G59" s="278"/>
      <c r="H59" s="279"/>
      <c r="I59" s="278"/>
      <c r="J59" s="278"/>
      <c r="K59" s="278"/>
      <c r="L59" s="278"/>
      <c r="M59" s="278"/>
      <c r="N59" s="221"/>
      <c r="O59" s="221"/>
      <c r="P59" s="221"/>
      <c r="Q59" s="221"/>
      <c r="R59" s="221"/>
    </row>
    <row r="60" spans="1:18">
      <c r="A60" s="277"/>
      <c r="B60" s="237"/>
      <c r="C60" s="237"/>
      <c r="D60" s="278"/>
      <c r="E60" s="278"/>
      <c r="F60" s="279"/>
      <c r="G60" s="278"/>
      <c r="H60" s="279"/>
      <c r="I60" s="278"/>
      <c r="J60" s="278"/>
      <c r="K60" s="278"/>
      <c r="L60" s="278"/>
      <c r="M60" s="278"/>
      <c r="N60" s="221"/>
      <c r="O60" s="221"/>
      <c r="P60" s="221"/>
      <c r="Q60" s="221"/>
      <c r="R60" s="221"/>
    </row>
    <row r="61" spans="1:18">
      <c r="A61" s="277"/>
      <c r="B61" s="237"/>
      <c r="C61" s="237"/>
      <c r="D61" s="278"/>
      <c r="E61" s="278"/>
      <c r="F61" s="279"/>
      <c r="G61" s="278"/>
      <c r="H61" s="279"/>
      <c r="I61" s="278"/>
      <c r="J61" s="278"/>
      <c r="K61" s="278"/>
      <c r="L61" s="278"/>
      <c r="M61" s="278"/>
      <c r="N61" s="221"/>
      <c r="O61" s="221"/>
      <c r="P61" s="221"/>
      <c r="Q61" s="221"/>
      <c r="R61" s="221"/>
    </row>
    <row r="62" spans="1:18">
      <c r="A62" s="277"/>
      <c r="B62" s="237"/>
      <c r="C62" s="237"/>
      <c r="D62" s="278"/>
      <c r="E62" s="278"/>
      <c r="F62" s="279"/>
      <c r="G62" s="278"/>
      <c r="H62" s="279"/>
      <c r="I62" s="278"/>
      <c r="J62" s="278"/>
      <c r="K62" s="278"/>
      <c r="L62" s="278"/>
      <c r="M62" s="278"/>
      <c r="N62" s="221"/>
      <c r="O62" s="221"/>
      <c r="P62" s="221"/>
      <c r="Q62" s="221"/>
      <c r="R62" s="221"/>
    </row>
    <row r="63" spans="1:18">
      <c r="A63" s="277"/>
      <c r="B63" s="237"/>
      <c r="C63" s="237"/>
      <c r="D63" s="278"/>
      <c r="E63" s="278"/>
      <c r="F63" s="279"/>
      <c r="G63" s="278"/>
      <c r="H63" s="279"/>
      <c r="I63" s="278"/>
      <c r="J63" s="278"/>
      <c r="K63" s="278"/>
      <c r="L63" s="278"/>
      <c r="M63" s="278"/>
      <c r="N63" s="221"/>
      <c r="O63" s="221"/>
      <c r="P63" s="221"/>
      <c r="Q63" s="221"/>
      <c r="R63" s="221"/>
    </row>
    <row r="64" spans="1:18">
      <c r="A64" s="277"/>
      <c r="B64" s="237"/>
      <c r="C64" s="237"/>
      <c r="D64" s="278"/>
      <c r="E64" s="278"/>
      <c r="F64" s="279"/>
      <c r="G64" s="278"/>
      <c r="H64" s="279"/>
      <c r="I64" s="278"/>
      <c r="J64" s="278"/>
      <c r="K64" s="278"/>
      <c r="L64" s="278"/>
      <c r="M64" s="278"/>
      <c r="N64" s="221"/>
      <c r="O64" s="221"/>
      <c r="P64" s="221"/>
      <c r="Q64" s="221"/>
      <c r="R64" s="221"/>
    </row>
    <row r="65" spans="1:18">
      <c r="A65" s="277"/>
      <c r="B65" s="237"/>
      <c r="C65" s="237"/>
      <c r="D65" s="278"/>
      <c r="E65" s="278"/>
      <c r="F65" s="279"/>
      <c r="G65" s="278"/>
      <c r="H65" s="279"/>
      <c r="I65" s="278"/>
      <c r="J65" s="278"/>
      <c r="K65" s="278"/>
      <c r="L65" s="278"/>
      <c r="M65" s="278"/>
      <c r="N65" s="221"/>
      <c r="O65" s="221"/>
      <c r="P65" s="221"/>
      <c r="Q65" s="221"/>
      <c r="R65" s="221"/>
    </row>
    <row r="66" spans="1:18">
      <c r="A66" s="277"/>
      <c r="B66" s="237"/>
      <c r="C66" s="237"/>
      <c r="D66" s="278"/>
      <c r="E66" s="278"/>
      <c r="F66" s="279"/>
      <c r="G66" s="278"/>
      <c r="H66" s="279"/>
      <c r="I66" s="278"/>
      <c r="J66" s="278"/>
      <c r="K66" s="278"/>
      <c r="L66" s="278"/>
      <c r="M66" s="278"/>
      <c r="N66" s="221"/>
      <c r="O66" s="221"/>
      <c r="P66" s="221"/>
      <c r="Q66" s="221"/>
      <c r="R66" s="221"/>
    </row>
    <row r="67" spans="1:18">
      <c r="A67" s="277"/>
      <c r="B67" s="237"/>
      <c r="C67" s="237"/>
      <c r="D67" s="278"/>
      <c r="E67" s="278"/>
      <c r="F67" s="279"/>
      <c r="G67" s="278"/>
      <c r="H67" s="279"/>
      <c r="I67" s="278"/>
      <c r="J67" s="278"/>
      <c r="K67" s="278"/>
      <c r="L67" s="278"/>
      <c r="M67" s="278"/>
      <c r="N67" s="221"/>
      <c r="O67" s="221"/>
      <c r="P67" s="221"/>
      <c r="Q67" s="221"/>
      <c r="R67" s="221"/>
    </row>
    <row r="68" spans="1:18">
      <c r="A68" s="277"/>
      <c r="B68" s="237"/>
      <c r="C68" s="237"/>
      <c r="D68" s="278"/>
      <c r="E68" s="278"/>
      <c r="F68" s="279"/>
      <c r="G68" s="278"/>
      <c r="H68" s="279"/>
      <c r="I68" s="278"/>
      <c r="J68" s="278"/>
      <c r="K68" s="278"/>
      <c r="L68" s="278"/>
      <c r="M68" s="278"/>
      <c r="N68" s="221"/>
      <c r="O68" s="221"/>
      <c r="P68" s="221"/>
      <c r="Q68" s="221"/>
      <c r="R68" s="221"/>
    </row>
    <row r="69" spans="1:18">
      <c r="A69" s="277"/>
      <c r="B69" s="237"/>
      <c r="C69" s="237"/>
      <c r="D69" s="278"/>
      <c r="E69" s="278"/>
      <c r="F69" s="279"/>
      <c r="G69" s="278"/>
      <c r="H69" s="279"/>
      <c r="I69" s="278"/>
      <c r="J69" s="278"/>
      <c r="K69" s="278"/>
      <c r="L69" s="278"/>
      <c r="M69" s="278"/>
      <c r="N69" s="221"/>
      <c r="O69" s="221"/>
      <c r="P69" s="221"/>
      <c r="Q69" s="221"/>
      <c r="R69" s="221"/>
    </row>
    <row r="70" spans="1:18">
      <c r="A70" s="277"/>
      <c r="B70" s="237"/>
      <c r="C70" s="237"/>
      <c r="D70" s="278"/>
      <c r="E70" s="278"/>
      <c r="F70" s="279"/>
      <c r="G70" s="278"/>
      <c r="H70" s="279"/>
      <c r="I70" s="278"/>
      <c r="J70" s="278"/>
      <c r="K70" s="278"/>
      <c r="L70" s="278"/>
      <c r="M70" s="278"/>
      <c r="N70" s="221"/>
      <c r="O70" s="221"/>
      <c r="P70" s="221"/>
      <c r="Q70" s="221"/>
      <c r="R70" s="221"/>
    </row>
    <row r="71" spans="1:18">
      <c r="A71" s="277"/>
      <c r="B71" s="237"/>
      <c r="C71" s="237"/>
      <c r="D71" s="278"/>
      <c r="E71" s="278"/>
      <c r="F71" s="279"/>
      <c r="G71" s="278"/>
      <c r="H71" s="279"/>
      <c r="I71" s="278"/>
      <c r="J71" s="278"/>
      <c r="K71" s="278"/>
      <c r="L71" s="278"/>
      <c r="M71" s="278"/>
      <c r="N71" s="221"/>
      <c r="O71" s="221"/>
      <c r="P71" s="221"/>
      <c r="Q71" s="221"/>
      <c r="R71" s="221"/>
    </row>
    <row r="72" spans="1:18">
      <c r="A72" s="277"/>
      <c r="B72" s="237"/>
      <c r="C72" s="237"/>
      <c r="D72" s="278"/>
      <c r="E72" s="278"/>
      <c r="F72" s="279"/>
      <c r="G72" s="278"/>
      <c r="H72" s="279"/>
      <c r="I72" s="278"/>
      <c r="J72" s="278"/>
      <c r="K72" s="278"/>
      <c r="L72" s="278"/>
      <c r="M72" s="278"/>
      <c r="N72" s="221"/>
      <c r="O72" s="221"/>
      <c r="P72" s="221"/>
      <c r="Q72" s="221"/>
      <c r="R72" s="221"/>
    </row>
    <row r="73" spans="1:18">
      <c r="A73" s="277"/>
      <c r="B73" s="237"/>
      <c r="C73" s="237"/>
      <c r="D73" s="278"/>
      <c r="E73" s="278"/>
      <c r="F73" s="279"/>
      <c r="G73" s="278"/>
      <c r="H73" s="279"/>
      <c r="I73" s="278"/>
      <c r="J73" s="278"/>
      <c r="K73" s="278"/>
      <c r="L73" s="278"/>
      <c r="M73" s="278"/>
      <c r="N73" s="221"/>
      <c r="O73" s="221"/>
      <c r="P73" s="221"/>
      <c r="Q73" s="221"/>
      <c r="R73" s="221"/>
    </row>
    <row r="74" spans="1:18">
      <c r="A74" s="277"/>
      <c r="B74" s="237"/>
      <c r="C74" s="237"/>
      <c r="D74" s="278"/>
      <c r="E74" s="278"/>
      <c r="F74" s="279"/>
      <c r="G74" s="278"/>
      <c r="H74" s="279"/>
      <c r="I74" s="278"/>
      <c r="J74" s="278"/>
      <c r="K74" s="278"/>
      <c r="L74" s="278"/>
      <c r="M74" s="278"/>
      <c r="N74" s="221"/>
      <c r="O74" s="221"/>
      <c r="P74" s="221"/>
      <c r="Q74" s="221"/>
      <c r="R74" s="221"/>
    </row>
    <row r="75" spans="1:18">
      <c r="A75" s="277"/>
      <c r="B75" s="237"/>
      <c r="C75" s="237"/>
      <c r="D75" s="278"/>
      <c r="E75" s="278"/>
      <c r="F75" s="279"/>
      <c r="G75" s="278"/>
      <c r="H75" s="279"/>
      <c r="I75" s="278"/>
      <c r="J75" s="278"/>
      <c r="K75" s="278"/>
      <c r="L75" s="278"/>
      <c r="M75" s="278"/>
      <c r="N75" s="221"/>
      <c r="O75" s="221"/>
      <c r="P75" s="221"/>
      <c r="Q75" s="221"/>
      <c r="R75" s="221"/>
    </row>
    <row r="76" spans="1:18">
      <c r="A76" s="277"/>
      <c r="B76" s="237"/>
      <c r="C76" s="237"/>
      <c r="D76" s="278"/>
      <c r="E76" s="278"/>
      <c r="F76" s="279"/>
      <c r="G76" s="278"/>
      <c r="H76" s="279"/>
      <c r="I76" s="278"/>
      <c r="J76" s="278"/>
      <c r="K76" s="278"/>
      <c r="L76" s="278"/>
      <c r="M76" s="278"/>
      <c r="N76" s="221"/>
      <c r="O76" s="221"/>
      <c r="P76" s="221"/>
      <c r="Q76" s="221"/>
      <c r="R76" s="221"/>
    </row>
    <row r="77" spans="1:18">
      <c r="A77" s="277"/>
      <c r="B77" s="237"/>
      <c r="C77" s="237"/>
      <c r="D77" s="278"/>
      <c r="E77" s="278"/>
      <c r="F77" s="279"/>
      <c r="G77" s="278"/>
      <c r="H77" s="279"/>
      <c r="I77" s="278"/>
      <c r="J77" s="278"/>
      <c r="K77" s="278"/>
      <c r="L77" s="278"/>
      <c r="M77" s="278"/>
      <c r="N77" s="221"/>
      <c r="O77" s="221"/>
      <c r="P77" s="221"/>
      <c r="Q77" s="221"/>
      <c r="R77" s="221"/>
    </row>
    <row r="78" spans="1:18">
      <c r="A78" s="277"/>
      <c r="B78" s="237"/>
      <c r="C78" s="237"/>
      <c r="D78" s="278"/>
      <c r="E78" s="278"/>
      <c r="F78" s="279"/>
      <c r="G78" s="278"/>
      <c r="H78" s="279"/>
      <c r="I78" s="278"/>
      <c r="J78" s="278"/>
      <c r="K78" s="278"/>
      <c r="L78" s="278"/>
      <c r="M78" s="278"/>
      <c r="N78" s="221"/>
      <c r="O78" s="221"/>
      <c r="P78" s="221"/>
      <c r="Q78" s="221"/>
      <c r="R78" s="221"/>
    </row>
    <row r="79" spans="1:18">
      <c r="A79" s="277"/>
      <c r="B79" s="237"/>
      <c r="C79" s="237"/>
      <c r="D79" s="278"/>
      <c r="E79" s="278"/>
      <c r="F79" s="279"/>
      <c r="G79" s="278"/>
      <c r="H79" s="279"/>
      <c r="I79" s="278"/>
      <c r="J79" s="278"/>
      <c r="K79" s="278"/>
      <c r="L79" s="278"/>
      <c r="M79" s="278"/>
      <c r="N79" s="221"/>
      <c r="O79" s="221"/>
      <c r="P79" s="221"/>
      <c r="Q79" s="221"/>
      <c r="R79" s="221"/>
    </row>
    <row r="80" spans="1:18">
      <c r="A80" s="277"/>
      <c r="B80" s="265"/>
      <c r="C80" s="265"/>
      <c r="D80" s="265"/>
      <c r="E80" s="265"/>
      <c r="F80" s="265"/>
      <c r="G80" s="265"/>
      <c r="H80" s="279"/>
      <c r="I80" s="278"/>
      <c r="J80" s="278"/>
      <c r="K80" s="278"/>
      <c r="L80" s="278"/>
      <c r="M80" s="278"/>
      <c r="N80" s="221"/>
      <c r="O80" s="221"/>
      <c r="P80" s="221"/>
      <c r="Q80" s="221"/>
      <c r="R80" s="221"/>
    </row>
    <row r="81" spans="1:18">
      <c r="A81" s="265"/>
      <c r="B81" s="237"/>
      <c r="C81" s="237"/>
      <c r="D81" s="278"/>
      <c r="E81" s="278"/>
      <c r="F81" s="279"/>
      <c r="G81" s="278"/>
      <c r="H81" s="279"/>
      <c r="I81" s="278"/>
      <c r="J81" s="278"/>
      <c r="K81" s="278"/>
      <c r="L81" s="278"/>
      <c r="M81" s="278"/>
      <c r="N81" s="221"/>
      <c r="O81" s="221"/>
      <c r="P81" s="221"/>
      <c r="Q81" s="221"/>
      <c r="R81" s="221"/>
    </row>
    <row r="82" spans="1:18">
      <c r="A82" s="277"/>
      <c r="B82" s="237"/>
      <c r="C82" s="237"/>
      <c r="D82" s="278"/>
      <c r="E82" s="278"/>
      <c r="F82" s="279"/>
      <c r="G82" s="278"/>
      <c r="H82" s="279"/>
      <c r="I82" s="278"/>
      <c r="J82" s="278"/>
      <c r="K82" s="278"/>
      <c r="L82" s="278"/>
      <c r="M82" s="278"/>
      <c r="N82" s="221"/>
      <c r="O82" s="221"/>
      <c r="P82" s="221"/>
      <c r="Q82" s="221"/>
      <c r="R82" s="221"/>
    </row>
    <row r="83" spans="1:18">
      <c r="A83" s="277"/>
      <c r="B83" s="237"/>
      <c r="C83" s="237"/>
      <c r="D83" s="278"/>
      <c r="E83" s="278"/>
      <c r="F83" s="279"/>
      <c r="G83" s="278"/>
      <c r="H83" s="279"/>
      <c r="I83" s="278"/>
      <c r="J83" s="278"/>
      <c r="K83" s="278"/>
      <c r="L83" s="278"/>
      <c r="M83" s="278"/>
      <c r="N83" s="221"/>
      <c r="O83" s="221"/>
      <c r="P83" s="221"/>
      <c r="Q83" s="221"/>
      <c r="R83" s="221"/>
    </row>
    <row r="84" spans="1:18">
      <c r="A84" s="277"/>
      <c r="B84" s="237"/>
      <c r="C84" s="237"/>
      <c r="D84" s="278"/>
      <c r="E84" s="278"/>
      <c r="F84" s="279"/>
      <c r="G84" s="278"/>
      <c r="H84" s="279"/>
      <c r="I84" s="278"/>
      <c r="J84" s="278"/>
      <c r="K84" s="278"/>
      <c r="L84" s="278"/>
      <c r="M84" s="278"/>
      <c r="N84" s="221"/>
      <c r="O84" s="221"/>
      <c r="P84" s="221"/>
      <c r="Q84" s="221"/>
      <c r="R84" s="221"/>
    </row>
    <row r="85" spans="1:18">
      <c r="A85" s="277"/>
      <c r="B85" s="237"/>
      <c r="C85" s="237"/>
      <c r="D85" s="278"/>
      <c r="E85" s="278"/>
      <c r="F85" s="279"/>
      <c r="G85" s="278"/>
      <c r="H85" s="279"/>
      <c r="I85" s="278"/>
      <c r="J85" s="278"/>
      <c r="K85" s="278"/>
      <c r="L85" s="278"/>
      <c r="M85" s="278"/>
      <c r="N85" s="221"/>
      <c r="O85" s="221"/>
      <c r="P85" s="221"/>
      <c r="Q85" s="221"/>
      <c r="R85" s="221"/>
    </row>
    <row r="86" spans="1:18">
      <c r="A86" s="277"/>
      <c r="B86" s="237"/>
      <c r="C86" s="237"/>
      <c r="D86" s="278"/>
      <c r="E86" s="278"/>
      <c r="F86" s="279"/>
      <c r="G86" s="278"/>
      <c r="H86" s="279"/>
      <c r="I86" s="278"/>
      <c r="J86" s="278"/>
      <c r="K86" s="278"/>
      <c r="L86" s="278"/>
      <c r="M86" s="278"/>
      <c r="N86" s="221"/>
      <c r="O86" s="221"/>
      <c r="P86" s="221"/>
      <c r="Q86" s="221"/>
      <c r="R86" s="221"/>
    </row>
    <row r="87" spans="1:18">
      <c r="A87" s="277"/>
      <c r="B87" s="237"/>
      <c r="C87" s="237"/>
      <c r="D87" s="278"/>
      <c r="E87" s="278"/>
      <c r="F87" s="279"/>
      <c r="G87" s="278"/>
      <c r="H87" s="279"/>
      <c r="I87" s="278"/>
      <c r="J87" s="278"/>
      <c r="K87" s="278"/>
      <c r="L87" s="278"/>
      <c r="M87" s="278"/>
      <c r="N87" s="221"/>
      <c r="O87" s="221"/>
      <c r="P87" s="221"/>
      <c r="Q87" s="221"/>
      <c r="R87" s="221"/>
    </row>
    <row r="88" spans="1:18">
      <c r="A88" s="277"/>
      <c r="B88" s="237"/>
      <c r="C88" s="237"/>
      <c r="D88" s="278"/>
      <c r="E88" s="278"/>
      <c r="F88" s="279"/>
      <c r="G88" s="278"/>
      <c r="H88" s="279"/>
      <c r="I88" s="278"/>
      <c r="J88" s="278"/>
      <c r="K88" s="278"/>
      <c r="L88" s="278"/>
      <c r="M88" s="278"/>
      <c r="N88" s="221"/>
      <c r="O88" s="221"/>
      <c r="P88" s="221"/>
      <c r="Q88" s="221"/>
      <c r="R88" s="221"/>
    </row>
    <row r="89" spans="1:18">
      <c r="A89" s="277"/>
      <c r="B89" s="237"/>
      <c r="C89" s="237"/>
      <c r="D89" s="278"/>
      <c r="E89" s="278"/>
      <c r="F89" s="279"/>
      <c r="G89" s="278"/>
      <c r="H89" s="279"/>
      <c r="I89" s="278"/>
      <c r="J89" s="278"/>
      <c r="K89" s="278"/>
      <c r="L89" s="278"/>
      <c r="M89" s="278"/>
      <c r="N89" s="221"/>
      <c r="O89" s="221"/>
      <c r="P89" s="221"/>
      <c r="Q89" s="221"/>
      <c r="R89" s="221"/>
    </row>
    <row r="90" spans="1:18">
      <c r="A90" s="277"/>
      <c r="B90" s="237"/>
      <c r="C90" s="237"/>
      <c r="D90" s="278"/>
      <c r="E90" s="278"/>
      <c r="F90" s="279"/>
      <c r="G90" s="278"/>
      <c r="H90" s="279"/>
      <c r="I90" s="278"/>
      <c r="J90" s="278"/>
      <c r="K90" s="278"/>
      <c r="L90" s="278"/>
      <c r="M90" s="278"/>
      <c r="N90" s="221"/>
      <c r="O90" s="221"/>
      <c r="P90" s="221"/>
      <c r="Q90" s="221"/>
      <c r="R90" s="221"/>
    </row>
    <row r="91" spans="1:18">
      <c r="A91" s="277"/>
      <c r="B91" s="237"/>
      <c r="C91" s="237"/>
      <c r="D91" s="278"/>
      <c r="E91" s="278"/>
      <c r="F91" s="279"/>
      <c r="G91" s="278"/>
      <c r="H91" s="279"/>
      <c r="I91" s="278"/>
      <c r="J91" s="278"/>
      <c r="K91" s="278"/>
      <c r="L91" s="278"/>
      <c r="M91" s="278"/>
      <c r="N91" s="221"/>
      <c r="O91" s="221"/>
      <c r="P91" s="221"/>
      <c r="Q91" s="221"/>
      <c r="R91" s="221"/>
    </row>
    <row r="92" spans="1:18">
      <c r="A92" s="277"/>
      <c r="B92" s="237"/>
      <c r="C92" s="237"/>
      <c r="D92" s="278"/>
      <c r="E92" s="278"/>
      <c r="F92" s="279"/>
      <c r="G92" s="278"/>
      <c r="H92" s="279"/>
      <c r="I92" s="278"/>
      <c r="J92" s="278"/>
      <c r="K92" s="278"/>
      <c r="L92" s="278"/>
      <c r="M92" s="278"/>
      <c r="N92" s="221"/>
      <c r="O92" s="221"/>
      <c r="P92" s="221"/>
      <c r="Q92" s="221"/>
      <c r="R92" s="221"/>
    </row>
    <row r="93" spans="1:18">
      <c r="A93" s="277"/>
      <c r="B93" s="237"/>
      <c r="C93" s="237"/>
      <c r="D93" s="278"/>
      <c r="E93" s="278"/>
      <c r="F93" s="279"/>
      <c r="G93" s="278"/>
      <c r="H93" s="279"/>
      <c r="I93" s="278"/>
      <c r="J93" s="278"/>
      <c r="K93" s="278"/>
      <c r="L93" s="278"/>
      <c r="M93" s="278"/>
      <c r="N93" s="221"/>
      <c r="O93" s="221"/>
      <c r="P93" s="221"/>
      <c r="Q93" s="221"/>
      <c r="R93" s="221"/>
    </row>
    <row r="94" spans="1:18">
      <c r="A94" s="277"/>
      <c r="B94" s="237"/>
      <c r="C94" s="237"/>
      <c r="D94" s="278"/>
      <c r="E94" s="278"/>
      <c r="F94" s="279"/>
      <c r="G94" s="278"/>
      <c r="H94" s="279"/>
      <c r="I94" s="278"/>
      <c r="J94" s="278"/>
      <c r="K94" s="278"/>
      <c r="L94" s="278"/>
      <c r="M94" s="278"/>
      <c r="N94" s="221"/>
      <c r="O94" s="221"/>
      <c r="P94" s="221"/>
      <c r="Q94" s="221"/>
      <c r="R94" s="221"/>
    </row>
    <row r="95" spans="1:18">
      <c r="A95" s="277"/>
      <c r="B95" s="237"/>
      <c r="C95" s="237"/>
      <c r="D95" s="278"/>
      <c r="E95" s="278"/>
      <c r="F95" s="279"/>
      <c r="G95" s="278"/>
      <c r="H95" s="279"/>
      <c r="I95" s="278"/>
      <c r="J95" s="278"/>
      <c r="K95" s="278"/>
      <c r="L95" s="278"/>
      <c r="M95" s="278"/>
      <c r="N95" s="221"/>
      <c r="O95" s="221"/>
      <c r="P95" s="221"/>
      <c r="Q95" s="221"/>
      <c r="R95" s="221"/>
    </row>
    <row r="96" spans="1:18">
      <c r="A96" s="277"/>
      <c r="B96" s="237"/>
      <c r="C96" s="237"/>
      <c r="D96" s="278"/>
      <c r="E96" s="278"/>
      <c r="F96" s="279"/>
      <c r="G96" s="278"/>
      <c r="H96" s="279"/>
      <c r="I96" s="278"/>
      <c r="J96" s="278"/>
      <c r="K96" s="278"/>
      <c r="L96" s="278"/>
      <c r="M96" s="278"/>
      <c r="N96" s="221"/>
      <c r="O96" s="221"/>
      <c r="P96" s="221"/>
      <c r="Q96" s="221"/>
      <c r="R96" s="221"/>
    </row>
    <row r="97" spans="1:18">
      <c r="A97" s="277"/>
      <c r="B97" s="237"/>
      <c r="C97" s="237"/>
      <c r="D97" s="278"/>
      <c r="E97" s="278"/>
      <c r="F97" s="279"/>
      <c r="G97" s="278"/>
      <c r="H97" s="279"/>
      <c r="I97" s="278"/>
      <c r="J97" s="278"/>
      <c r="K97" s="278"/>
      <c r="L97" s="278"/>
      <c r="M97" s="278"/>
      <c r="N97" s="221"/>
      <c r="O97" s="221"/>
      <c r="P97" s="221"/>
      <c r="Q97" s="221"/>
      <c r="R97" s="221"/>
    </row>
    <row r="98" spans="1:18">
      <c r="A98" s="277"/>
      <c r="B98" s="237"/>
      <c r="C98" s="237"/>
      <c r="D98" s="278"/>
      <c r="E98" s="278"/>
      <c r="F98" s="279"/>
      <c r="G98" s="278"/>
      <c r="H98" s="279"/>
      <c r="I98" s="278"/>
      <c r="J98" s="278"/>
      <c r="K98" s="278"/>
      <c r="L98" s="278"/>
      <c r="M98" s="278"/>
      <c r="N98" s="221"/>
      <c r="O98" s="221"/>
      <c r="P98" s="221"/>
      <c r="Q98" s="221"/>
      <c r="R98" s="221"/>
    </row>
    <row r="99" spans="1:18">
      <c r="A99" s="277"/>
      <c r="B99" s="237"/>
      <c r="C99" s="237"/>
      <c r="D99" s="278"/>
      <c r="E99" s="278"/>
      <c r="F99" s="279"/>
      <c r="G99" s="278"/>
      <c r="H99" s="279"/>
      <c r="I99" s="278"/>
      <c r="J99" s="278"/>
      <c r="K99" s="278"/>
      <c r="L99" s="278"/>
      <c r="M99" s="278"/>
      <c r="N99" s="221"/>
      <c r="O99" s="221"/>
      <c r="P99" s="221"/>
      <c r="Q99" s="221"/>
      <c r="R99" s="221"/>
    </row>
    <row r="100" spans="1:18">
      <c r="A100" s="277"/>
      <c r="B100" s="237"/>
      <c r="C100" s="237"/>
      <c r="D100" s="278"/>
      <c r="E100" s="278"/>
      <c r="F100" s="279"/>
      <c r="G100" s="278"/>
      <c r="H100" s="279"/>
      <c r="I100" s="278"/>
      <c r="J100" s="278"/>
      <c r="K100" s="278"/>
      <c r="L100" s="278"/>
      <c r="M100" s="278"/>
      <c r="N100" s="221"/>
      <c r="O100" s="221"/>
      <c r="P100" s="221"/>
      <c r="Q100" s="221"/>
      <c r="R100" s="221"/>
    </row>
    <row r="101" spans="1:18">
      <c r="A101" s="277"/>
      <c r="B101" s="237"/>
      <c r="C101" s="237"/>
      <c r="D101" s="278"/>
      <c r="E101" s="278"/>
      <c r="F101" s="279"/>
      <c r="G101" s="278"/>
      <c r="H101" s="279"/>
      <c r="I101" s="278"/>
      <c r="J101" s="278"/>
      <c r="K101" s="278"/>
      <c r="L101" s="278"/>
      <c r="M101" s="278"/>
      <c r="N101" s="221"/>
      <c r="O101" s="221"/>
      <c r="P101" s="221"/>
      <c r="Q101" s="221"/>
      <c r="R101" s="221"/>
    </row>
    <row r="102" spans="1:18">
      <c r="A102" s="277"/>
      <c r="B102" s="237"/>
      <c r="C102" s="237"/>
      <c r="D102" s="278"/>
      <c r="E102" s="278"/>
      <c r="F102" s="279"/>
      <c r="G102" s="278"/>
      <c r="H102" s="279"/>
      <c r="I102" s="278"/>
      <c r="J102" s="278"/>
      <c r="K102" s="278"/>
      <c r="L102" s="278"/>
      <c r="M102" s="278"/>
      <c r="N102" s="221"/>
      <c r="O102" s="221"/>
      <c r="P102" s="221"/>
      <c r="Q102" s="221"/>
      <c r="R102" s="221"/>
    </row>
    <row r="103" spans="1:18">
      <c r="A103" s="277"/>
      <c r="B103" s="237"/>
      <c r="C103" s="237"/>
      <c r="D103" s="278"/>
      <c r="E103" s="278"/>
      <c r="F103" s="279"/>
      <c r="G103" s="278"/>
      <c r="H103" s="279"/>
      <c r="I103" s="278"/>
      <c r="J103" s="278"/>
      <c r="K103" s="278"/>
      <c r="L103" s="278"/>
      <c r="M103" s="278"/>
      <c r="N103" s="221"/>
      <c r="O103" s="221"/>
      <c r="P103" s="221"/>
      <c r="Q103" s="221"/>
      <c r="R103" s="221"/>
    </row>
    <row r="104" spans="1:18">
      <c r="A104" s="277"/>
      <c r="B104" s="237"/>
      <c r="C104" s="237"/>
      <c r="D104" s="278"/>
      <c r="E104" s="278"/>
      <c r="F104" s="279"/>
      <c r="G104" s="278"/>
      <c r="H104" s="279"/>
      <c r="I104" s="278"/>
      <c r="J104" s="278"/>
      <c r="K104" s="278"/>
      <c r="L104" s="278"/>
      <c r="M104" s="278"/>
      <c r="N104" s="221"/>
      <c r="O104" s="221"/>
      <c r="P104" s="221"/>
      <c r="Q104" s="221"/>
      <c r="R104" s="221"/>
    </row>
    <row r="105" spans="1:18">
      <c r="A105" s="277"/>
      <c r="B105" s="237"/>
      <c r="C105" s="237"/>
      <c r="D105" s="278"/>
      <c r="E105" s="278"/>
      <c r="F105" s="279"/>
      <c r="G105" s="278"/>
      <c r="H105" s="279"/>
      <c r="I105" s="278"/>
      <c r="J105" s="278"/>
      <c r="K105" s="278"/>
      <c r="L105" s="278"/>
      <c r="M105" s="278"/>
      <c r="N105" s="221"/>
      <c r="O105" s="221"/>
      <c r="P105" s="221"/>
      <c r="Q105" s="221"/>
      <c r="R105" s="221"/>
    </row>
    <row r="106" spans="1:18">
      <c r="A106" s="277"/>
      <c r="B106" s="237"/>
      <c r="C106" s="237"/>
      <c r="D106" s="278"/>
      <c r="E106" s="278"/>
      <c r="F106" s="279"/>
      <c r="G106" s="278"/>
      <c r="H106" s="279"/>
      <c r="I106" s="278"/>
      <c r="J106" s="278"/>
      <c r="K106" s="278"/>
      <c r="L106" s="278"/>
      <c r="M106" s="278"/>
      <c r="N106" s="221"/>
      <c r="O106" s="221"/>
      <c r="P106" s="221"/>
      <c r="Q106" s="221"/>
      <c r="R106" s="221"/>
    </row>
    <row r="107" spans="1:18">
      <c r="A107" s="277"/>
      <c r="B107" s="237"/>
      <c r="C107" s="237"/>
      <c r="D107" s="278"/>
      <c r="E107" s="278"/>
      <c r="F107" s="279"/>
      <c r="G107" s="278"/>
      <c r="H107" s="279"/>
      <c r="I107" s="278"/>
      <c r="J107" s="278"/>
      <c r="K107" s="278"/>
      <c r="L107" s="278"/>
      <c r="M107" s="278"/>
      <c r="N107" s="221"/>
      <c r="O107" s="221"/>
      <c r="P107" s="221"/>
      <c r="Q107" s="221"/>
      <c r="R107" s="221"/>
    </row>
    <row r="108" spans="1:18">
      <c r="A108" s="277"/>
      <c r="B108" s="237"/>
      <c r="C108" s="237"/>
      <c r="D108" s="278"/>
      <c r="E108" s="278"/>
      <c r="F108" s="279"/>
      <c r="G108" s="278"/>
      <c r="H108" s="279"/>
      <c r="I108" s="278"/>
      <c r="J108" s="278"/>
      <c r="K108" s="278"/>
      <c r="L108" s="278"/>
      <c r="M108" s="278"/>
      <c r="N108" s="221"/>
      <c r="O108" s="221"/>
      <c r="P108" s="221"/>
      <c r="Q108" s="221"/>
      <c r="R108" s="221"/>
    </row>
    <row r="109" spans="1:18">
      <c r="A109" s="277"/>
      <c r="B109" s="237"/>
      <c r="C109" s="237"/>
      <c r="D109" s="278"/>
      <c r="E109" s="278"/>
      <c r="F109" s="279"/>
      <c r="G109" s="278"/>
      <c r="H109" s="279"/>
      <c r="I109" s="278"/>
      <c r="J109" s="278"/>
      <c r="K109" s="278"/>
      <c r="L109" s="278"/>
      <c r="M109" s="278"/>
      <c r="N109" s="221"/>
      <c r="O109" s="221"/>
      <c r="P109" s="221"/>
      <c r="Q109" s="221"/>
      <c r="R109" s="221"/>
    </row>
    <row r="110" spans="1:18">
      <c r="A110" s="277"/>
      <c r="B110" s="237"/>
      <c r="C110" s="237"/>
      <c r="D110" s="278"/>
      <c r="E110" s="278"/>
      <c r="F110" s="279"/>
      <c r="G110" s="278"/>
      <c r="H110" s="279"/>
      <c r="I110" s="278"/>
      <c r="J110" s="278"/>
      <c r="K110" s="278"/>
      <c r="L110" s="278"/>
      <c r="M110" s="278"/>
      <c r="N110" s="221"/>
      <c r="O110" s="221"/>
      <c r="P110" s="221"/>
      <c r="Q110" s="221"/>
      <c r="R110" s="221"/>
    </row>
    <row r="111" spans="1:18">
      <c r="A111" s="277"/>
      <c r="B111" s="237"/>
      <c r="C111" s="237"/>
      <c r="D111" s="278"/>
      <c r="E111" s="278"/>
      <c r="F111" s="279"/>
      <c r="G111" s="278"/>
      <c r="H111" s="279"/>
      <c r="I111" s="278"/>
      <c r="J111" s="278"/>
      <c r="K111" s="278"/>
      <c r="L111" s="278"/>
      <c r="M111" s="278"/>
      <c r="N111" s="221"/>
      <c r="O111" s="221"/>
      <c r="P111" s="221"/>
      <c r="Q111" s="221"/>
      <c r="R111" s="221"/>
    </row>
    <row r="112" spans="1:18">
      <c r="A112" s="277"/>
      <c r="B112" s="237"/>
      <c r="C112" s="237"/>
      <c r="D112" s="278"/>
      <c r="E112" s="278"/>
      <c r="F112" s="279"/>
      <c r="G112" s="278"/>
      <c r="H112" s="279"/>
      <c r="I112" s="278"/>
      <c r="J112" s="278"/>
      <c r="K112" s="278"/>
      <c r="L112" s="278"/>
      <c r="M112" s="278"/>
      <c r="N112" s="221"/>
      <c r="O112" s="221"/>
      <c r="P112" s="221"/>
      <c r="Q112" s="221"/>
      <c r="R112" s="221"/>
    </row>
    <row r="113" spans="1:18">
      <c r="A113" s="277"/>
      <c r="B113" s="237"/>
      <c r="C113" s="237"/>
      <c r="D113" s="278"/>
      <c r="E113" s="278"/>
      <c r="F113" s="279"/>
      <c r="G113" s="278"/>
      <c r="H113" s="279"/>
      <c r="I113" s="278"/>
      <c r="J113" s="278"/>
      <c r="K113" s="278"/>
      <c r="L113" s="278"/>
      <c r="M113" s="278"/>
      <c r="N113" s="221"/>
      <c r="O113" s="221"/>
      <c r="P113" s="221"/>
      <c r="Q113" s="221"/>
      <c r="R113" s="221"/>
    </row>
    <row r="114" spans="1:18">
      <c r="A114" s="277"/>
      <c r="B114" s="237"/>
      <c r="C114" s="237"/>
      <c r="D114" s="278"/>
      <c r="E114" s="278"/>
      <c r="F114" s="279"/>
      <c r="G114" s="278"/>
      <c r="H114" s="279"/>
      <c r="I114" s="278"/>
      <c r="J114" s="278"/>
      <c r="K114" s="278"/>
      <c r="L114" s="278"/>
      <c r="M114" s="278"/>
      <c r="N114" s="221"/>
      <c r="O114" s="221"/>
      <c r="P114" s="221"/>
      <c r="Q114" s="221"/>
      <c r="R114" s="221"/>
    </row>
    <row r="115" spans="1:18">
      <c r="A115" s="277"/>
      <c r="B115" s="237"/>
      <c r="C115" s="237"/>
      <c r="D115" s="278"/>
      <c r="E115" s="278"/>
      <c r="F115" s="279"/>
      <c r="G115" s="278"/>
      <c r="H115" s="279"/>
      <c r="I115" s="278"/>
      <c r="J115" s="278"/>
      <c r="K115" s="278"/>
      <c r="L115" s="278"/>
      <c r="M115" s="278"/>
      <c r="N115" s="221"/>
      <c r="O115" s="221"/>
      <c r="P115" s="221"/>
      <c r="Q115" s="221"/>
      <c r="R115" s="221"/>
    </row>
    <row r="116" spans="1:18">
      <c r="A116" s="277"/>
      <c r="B116" s="237"/>
      <c r="C116" s="237"/>
      <c r="D116" s="278"/>
      <c r="E116" s="278"/>
      <c r="F116" s="279"/>
      <c r="G116" s="278"/>
      <c r="H116" s="279"/>
      <c r="I116" s="278"/>
      <c r="J116" s="278"/>
      <c r="K116" s="278"/>
      <c r="L116" s="278"/>
      <c r="M116" s="278"/>
      <c r="N116" s="221"/>
      <c r="O116" s="221"/>
      <c r="P116" s="221"/>
      <c r="Q116" s="221"/>
      <c r="R116" s="221"/>
    </row>
    <row r="117" spans="1:18">
      <c r="A117" s="277"/>
      <c r="B117" s="237"/>
      <c r="C117" s="237"/>
      <c r="D117" s="278"/>
      <c r="E117" s="278"/>
      <c r="F117" s="279"/>
      <c r="G117" s="278"/>
      <c r="H117" s="279"/>
      <c r="I117" s="278"/>
      <c r="J117" s="278"/>
      <c r="K117" s="278"/>
      <c r="L117" s="278"/>
      <c r="M117" s="278"/>
      <c r="N117" s="221"/>
      <c r="O117" s="221"/>
      <c r="P117" s="221"/>
      <c r="Q117" s="221"/>
      <c r="R117" s="221"/>
    </row>
    <row r="118" spans="1:18">
      <c r="A118" s="277"/>
      <c r="B118" s="237"/>
      <c r="C118" s="237"/>
      <c r="D118" s="278"/>
      <c r="E118" s="278"/>
      <c r="F118" s="279"/>
      <c r="G118" s="278"/>
      <c r="H118" s="279"/>
      <c r="I118" s="278"/>
      <c r="J118" s="278"/>
      <c r="K118" s="278"/>
      <c r="L118" s="278"/>
      <c r="M118" s="278"/>
      <c r="N118" s="221"/>
      <c r="O118" s="221"/>
      <c r="P118" s="221"/>
      <c r="Q118" s="221"/>
      <c r="R118" s="221"/>
    </row>
    <row r="119" spans="1:18">
      <c r="A119" s="277"/>
      <c r="B119" s="237"/>
      <c r="C119" s="237"/>
      <c r="D119" s="278"/>
      <c r="E119" s="278"/>
      <c r="F119" s="279"/>
      <c r="G119" s="278"/>
      <c r="H119" s="279"/>
      <c r="I119" s="278"/>
      <c r="J119" s="278"/>
      <c r="K119" s="278"/>
      <c r="L119" s="278"/>
      <c r="M119" s="278"/>
      <c r="N119" s="221"/>
      <c r="O119" s="221"/>
      <c r="P119" s="221"/>
      <c r="Q119" s="221"/>
      <c r="R119" s="221"/>
    </row>
    <row r="120" spans="1:18">
      <c r="A120" s="277"/>
      <c r="B120" s="237"/>
      <c r="C120" s="237"/>
      <c r="D120" s="278"/>
      <c r="E120" s="278"/>
      <c r="F120" s="279"/>
      <c r="G120" s="278"/>
      <c r="H120" s="279"/>
      <c r="I120" s="278"/>
      <c r="J120" s="278"/>
      <c r="K120" s="278"/>
      <c r="L120" s="278"/>
      <c r="M120" s="278"/>
      <c r="N120" s="221"/>
      <c r="O120" s="221"/>
      <c r="P120" s="221"/>
      <c r="Q120" s="221"/>
      <c r="R120" s="221"/>
    </row>
    <row r="121" spans="1:18">
      <c r="A121" s="277"/>
      <c r="B121" s="237"/>
      <c r="C121" s="237"/>
      <c r="D121" s="278"/>
      <c r="E121" s="278"/>
      <c r="F121" s="279"/>
      <c r="G121" s="278"/>
      <c r="H121" s="279"/>
      <c r="I121" s="278"/>
      <c r="J121" s="278"/>
      <c r="K121" s="278"/>
      <c r="L121" s="278"/>
      <c r="M121" s="278"/>
      <c r="N121" s="221"/>
      <c r="O121" s="221"/>
      <c r="P121" s="221"/>
      <c r="Q121" s="221"/>
      <c r="R121" s="221"/>
    </row>
    <row r="122" spans="1:18">
      <c r="A122" s="277"/>
      <c r="B122" s="237"/>
      <c r="C122" s="237"/>
      <c r="D122" s="278"/>
      <c r="E122" s="278"/>
      <c r="F122" s="279"/>
      <c r="G122" s="278"/>
      <c r="H122" s="279"/>
      <c r="I122" s="278"/>
      <c r="J122" s="278"/>
      <c r="K122" s="278"/>
      <c r="L122" s="278"/>
      <c r="M122" s="278"/>
      <c r="N122" s="221"/>
      <c r="O122" s="221"/>
      <c r="P122" s="221"/>
      <c r="Q122" s="221"/>
      <c r="R122" s="221"/>
    </row>
    <row r="123" spans="1:18">
      <c r="A123" s="277"/>
      <c r="B123" s="237"/>
      <c r="C123" s="237"/>
      <c r="D123" s="278"/>
      <c r="E123" s="278"/>
      <c r="F123" s="279"/>
      <c r="G123" s="278"/>
      <c r="H123" s="279"/>
      <c r="I123" s="278"/>
      <c r="J123" s="278"/>
      <c r="K123" s="278"/>
      <c r="L123" s="278"/>
      <c r="M123" s="278"/>
      <c r="N123" s="221"/>
      <c r="O123" s="221"/>
      <c r="P123" s="221"/>
      <c r="Q123" s="221"/>
      <c r="R123" s="221"/>
    </row>
    <row r="124" spans="1:18">
      <c r="A124" s="277"/>
      <c r="B124" s="237"/>
      <c r="C124" s="237"/>
      <c r="D124" s="278"/>
      <c r="E124" s="278"/>
      <c r="F124" s="279"/>
      <c r="G124" s="278"/>
      <c r="H124" s="279"/>
      <c r="I124" s="278"/>
      <c r="J124" s="278"/>
      <c r="K124" s="278"/>
      <c r="L124" s="278"/>
      <c r="M124" s="278"/>
      <c r="N124" s="221"/>
      <c r="O124" s="221"/>
      <c r="P124" s="221"/>
      <c r="Q124" s="221"/>
      <c r="R124" s="221"/>
    </row>
    <row r="125" spans="1:18">
      <c r="A125" s="277"/>
      <c r="B125" s="237"/>
      <c r="C125" s="237"/>
      <c r="D125" s="278"/>
      <c r="E125" s="278"/>
      <c r="F125" s="279"/>
      <c r="G125" s="278"/>
      <c r="H125" s="279"/>
      <c r="I125" s="278"/>
      <c r="J125" s="278"/>
      <c r="K125" s="278"/>
      <c r="L125" s="278"/>
      <c r="M125" s="278"/>
      <c r="N125" s="221"/>
      <c r="O125" s="221"/>
      <c r="P125" s="221"/>
      <c r="Q125" s="221"/>
      <c r="R125" s="221"/>
    </row>
    <row r="126" spans="1:18">
      <c r="A126" s="277"/>
      <c r="B126" s="237"/>
      <c r="C126" s="237"/>
      <c r="D126" s="278"/>
      <c r="E126" s="278"/>
      <c r="F126" s="279"/>
      <c r="G126" s="278"/>
      <c r="H126" s="279"/>
      <c r="I126" s="278"/>
      <c r="J126" s="278"/>
      <c r="K126" s="278"/>
      <c r="L126" s="278"/>
      <c r="M126" s="278"/>
      <c r="N126" s="221"/>
      <c r="O126" s="221"/>
      <c r="P126" s="221"/>
      <c r="Q126" s="221"/>
      <c r="R126" s="221"/>
    </row>
    <row r="127" spans="1:18">
      <c r="A127" s="277"/>
      <c r="B127" s="237"/>
      <c r="C127" s="237"/>
      <c r="D127" s="278"/>
      <c r="E127" s="278"/>
      <c r="F127" s="279"/>
      <c r="G127" s="278"/>
      <c r="H127" s="279"/>
      <c r="I127" s="278"/>
      <c r="J127" s="278"/>
      <c r="K127" s="278"/>
      <c r="L127" s="278"/>
      <c r="M127" s="278"/>
      <c r="N127" s="221"/>
      <c r="O127" s="221"/>
      <c r="P127" s="221"/>
      <c r="Q127" s="221"/>
      <c r="R127" s="221"/>
    </row>
    <row r="128" spans="1:18">
      <c r="A128" s="277"/>
      <c r="B128" s="237"/>
      <c r="C128" s="237"/>
      <c r="D128" s="278"/>
      <c r="E128" s="278"/>
      <c r="F128" s="279"/>
      <c r="G128" s="278"/>
      <c r="H128" s="279"/>
      <c r="I128" s="278"/>
      <c r="J128" s="278"/>
      <c r="K128" s="278"/>
      <c r="L128" s="278"/>
      <c r="M128" s="278"/>
      <c r="N128" s="221"/>
      <c r="O128" s="221"/>
      <c r="P128" s="221"/>
      <c r="Q128" s="221"/>
      <c r="R128" s="221"/>
    </row>
    <row r="129" spans="1:18">
      <c r="A129" s="277"/>
      <c r="B129" s="237"/>
      <c r="C129" s="237"/>
      <c r="D129" s="278"/>
      <c r="E129" s="278"/>
      <c r="F129" s="279"/>
      <c r="G129" s="278"/>
      <c r="H129" s="279"/>
      <c r="I129" s="278"/>
      <c r="J129" s="278"/>
      <c r="K129" s="278"/>
      <c r="L129" s="278"/>
      <c r="M129" s="278"/>
      <c r="N129" s="221"/>
      <c r="O129" s="221"/>
      <c r="P129" s="221"/>
      <c r="Q129" s="221"/>
      <c r="R129" s="221"/>
    </row>
    <row r="130" spans="1:18">
      <c r="A130" s="277"/>
      <c r="B130" s="237"/>
      <c r="C130" s="237"/>
      <c r="D130" s="278"/>
      <c r="E130" s="278"/>
      <c r="F130" s="279"/>
      <c r="G130" s="278"/>
      <c r="H130" s="279"/>
      <c r="I130" s="278"/>
      <c r="J130" s="278"/>
      <c r="K130" s="278"/>
      <c r="L130" s="278"/>
      <c r="M130" s="278"/>
      <c r="N130" s="221"/>
      <c r="O130" s="221"/>
      <c r="P130" s="221"/>
      <c r="Q130" s="221"/>
      <c r="R130" s="221"/>
    </row>
    <row r="131" spans="1:18">
      <c r="A131" s="277"/>
      <c r="B131" s="237"/>
      <c r="C131" s="237"/>
      <c r="D131" s="278"/>
      <c r="E131" s="278"/>
      <c r="F131" s="279"/>
      <c r="G131" s="278"/>
      <c r="H131" s="279"/>
      <c r="I131" s="278"/>
      <c r="J131" s="278"/>
      <c r="K131" s="278"/>
      <c r="L131" s="278"/>
      <c r="M131" s="278"/>
      <c r="N131" s="221"/>
      <c r="O131" s="221"/>
      <c r="P131" s="221"/>
      <c r="Q131" s="221"/>
      <c r="R131" s="221"/>
    </row>
    <row r="132" spans="1:18">
      <c r="A132" s="277"/>
      <c r="B132" s="237"/>
      <c r="C132" s="237"/>
      <c r="D132" s="278"/>
      <c r="E132" s="278"/>
      <c r="F132" s="279"/>
      <c r="G132" s="278"/>
      <c r="H132" s="279"/>
      <c r="I132" s="278"/>
      <c r="J132" s="278"/>
      <c r="K132" s="278"/>
      <c r="L132" s="278"/>
      <c r="M132" s="278"/>
      <c r="N132" s="221"/>
      <c r="O132" s="221"/>
      <c r="P132" s="221"/>
      <c r="Q132" s="221"/>
      <c r="R132" s="221"/>
    </row>
    <row r="133" spans="1:18">
      <c r="A133" s="277"/>
      <c r="B133" s="237"/>
      <c r="C133" s="237"/>
      <c r="D133" s="278"/>
      <c r="E133" s="278"/>
      <c r="F133" s="279"/>
      <c r="G133" s="278"/>
      <c r="H133" s="279"/>
      <c r="I133" s="278"/>
      <c r="J133" s="278"/>
      <c r="K133" s="278"/>
      <c r="L133" s="278"/>
      <c r="M133" s="278"/>
      <c r="N133" s="221"/>
      <c r="O133" s="221"/>
      <c r="P133" s="221"/>
      <c r="Q133" s="221"/>
      <c r="R133" s="221"/>
    </row>
    <row r="134" spans="1:18">
      <c r="A134" s="277"/>
      <c r="B134" s="237"/>
      <c r="C134" s="237"/>
      <c r="D134" s="278"/>
      <c r="E134" s="278"/>
      <c r="F134" s="279"/>
      <c r="G134" s="278"/>
      <c r="H134" s="279"/>
      <c r="I134" s="278"/>
      <c r="J134" s="278"/>
      <c r="K134" s="278"/>
      <c r="L134" s="278"/>
      <c r="M134" s="278"/>
      <c r="N134" s="221"/>
      <c r="O134" s="221"/>
      <c r="P134" s="221"/>
      <c r="Q134" s="221"/>
      <c r="R134" s="221"/>
    </row>
    <row r="135" spans="1:18">
      <c r="A135" s="277"/>
      <c r="B135" s="237"/>
      <c r="C135" s="237"/>
      <c r="D135" s="278"/>
      <c r="E135" s="278"/>
      <c r="F135" s="279"/>
      <c r="G135" s="278"/>
      <c r="H135" s="279"/>
      <c r="I135" s="278"/>
      <c r="J135" s="278"/>
      <c r="K135" s="278"/>
      <c r="L135" s="278"/>
      <c r="M135" s="278"/>
      <c r="N135" s="221"/>
      <c r="O135" s="221"/>
      <c r="P135" s="221"/>
      <c r="Q135" s="221"/>
      <c r="R135" s="221"/>
    </row>
    <row r="136" spans="1:18">
      <c r="A136" s="277"/>
      <c r="B136" s="237"/>
      <c r="C136" s="237"/>
      <c r="D136" s="278"/>
      <c r="E136" s="278"/>
      <c r="F136" s="279"/>
      <c r="G136" s="278"/>
      <c r="H136" s="279"/>
      <c r="I136" s="278"/>
      <c r="J136" s="278"/>
      <c r="K136" s="278"/>
      <c r="L136" s="278"/>
      <c r="M136" s="278"/>
      <c r="N136" s="221"/>
      <c r="O136" s="221"/>
      <c r="P136" s="221"/>
      <c r="Q136" s="221"/>
      <c r="R136" s="221"/>
    </row>
    <row r="137" spans="1:18">
      <c r="A137" s="277"/>
      <c r="B137" s="237"/>
      <c r="C137" s="237"/>
      <c r="D137" s="278"/>
      <c r="E137" s="278"/>
      <c r="F137" s="279"/>
      <c r="G137" s="278"/>
      <c r="H137" s="279"/>
      <c r="I137" s="278"/>
      <c r="J137" s="278"/>
      <c r="K137" s="278"/>
      <c r="L137" s="278"/>
      <c r="M137" s="278"/>
      <c r="N137" s="221"/>
      <c r="O137" s="221"/>
      <c r="P137" s="221"/>
      <c r="Q137" s="221"/>
      <c r="R137" s="221"/>
    </row>
    <row r="138" spans="1:18">
      <c r="A138" s="277"/>
      <c r="B138" s="237"/>
      <c r="C138" s="237"/>
      <c r="D138" s="278"/>
      <c r="E138" s="278"/>
      <c r="F138" s="279"/>
      <c r="G138" s="278"/>
      <c r="H138" s="279"/>
      <c r="I138" s="278"/>
      <c r="J138" s="278"/>
      <c r="K138" s="278"/>
      <c r="L138" s="278"/>
      <c r="M138" s="278"/>
      <c r="N138" s="221"/>
      <c r="O138" s="221"/>
      <c r="P138" s="221"/>
      <c r="Q138" s="221"/>
      <c r="R138" s="221"/>
    </row>
    <row r="139" spans="1:18">
      <c r="A139" s="277"/>
      <c r="B139" s="237"/>
      <c r="C139" s="237"/>
      <c r="D139" s="278"/>
      <c r="E139" s="278"/>
      <c r="F139" s="279"/>
      <c r="G139" s="278"/>
      <c r="H139" s="279"/>
      <c r="I139" s="278"/>
      <c r="J139" s="278"/>
      <c r="K139" s="278"/>
      <c r="L139" s="278"/>
      <c r="M139" s="278"/>
      <c r="N139" s="221"/>
      <c r="O139" s="221"/>
      <c r="P139" s="221"/>
      <c r="Q139" s="221"/>
      <c r="R139" s="221"/>
    </row>
    <row r="140" spans="1:18">
      <c r="A140" s="277"/>
      <c r="B140" s="237"/>
      <c r="C140" s="237"/>
      <c r="D140" s="278"/>
      <c r="E140" s="278"/>
      <c r="F140" s="279"/>
      <c r="G140" s="278"/>
      <c r="H140" s="279"/>
      <c r="I140" s="278"/>
      <c r="J140" s="278"/>
      <c r="K140" s="278"/>
      <c r="L140" s="278"/>
      <c r="M140" s="278"/>
      <c r="N140" s="221"/>
      <c r="O140" s="221"/>
      <c r="P140" s="221"/>
      <c r="Q140" s="221"/>
      <c r="R140" s="221"/>
    </row>
    <row r="141" spans="1:18">
      <c r="A141" s="277"/>
      <c r="B141" s="237"/>
      <c r="C141" s="237"/>
      <c r="D141" s="278"/>
      <c r="E141" s="278"/>
      <c r="F141" s="279"/>
      <c r="G141" s="278"/>
      <c r="H141" s="279"/>
      <c r="I141" s="278"/>
      <c r="J141" s="278"/>
      <c r="K141" s="278"/>
      <c r="L141" s="278"/>
      <c r="M141" s="278"/>
      <c r="N141" s="221"/>
      <c r="O141" s="221"/>
      <c r="P141" s="221"/>
      <c r="Q141" s="221"/>
      <c r="R141" s="221"/>
    </row>
    <row r="142" spans="1:18">
      <c r="A142" s="277"/>
      <c r="B142" s="237"/>
      <c r="C142" s="237"/>
      <c r="D142" s="278"/>
      <c r="E142" s="278"/>
      <c r="F142" s="279"/>
      <c r="G142" s="278"/>
      <c r="H142" s="279"/>
      <c r="I142" s="278"/>
      <c r="J142" s="278"/>
      <c r="K142" s="278"/>
      <c r="L142" s="278"/>
      <c r="M142" s="278"/>
      <c r="N142" s="221"/>
      <c r="O142" s="221"/>
      <c r="P142" s="221"/>
      <c r="Q142" s="221"/>
      <c r="R142" s="221"/>
    </row>
    <row r="143" spans="1:18">
      <c r="A143" s="277"/>
      <c r="B143" s="237"/>
      <c r="C143" s="237"/>
      <c r="D143" s="278"/>
      <c r="E143" s="278"/>
      <c r="F143" s="279"/>
      <c r="G143" s="278"/>
      <c r="H143" s="279"/>
      <c r="I143" s="278"/>
      <c r="J143" s="278"/>
      <c r="K143" s="278"/>
      <c r="L143" s="278"/>
      <c r="M143" s="278"/>
      <c r="N143" s="221"/>
      <c r="O143" s="221"/>
      <c r="P143" s="221"/>
      <c r="Q143" s="221"/>
      <c r="R143" s="221"/>
    </row>
    <row r="144" spans="1:18">
      <c r="A144" s="277"/>
      <c r="B144" s="237"/>
      <c r="C144" s="237"/>
      <c r="D144" s="278"/>
      <c r="E144" s="278"/>
      <c r="F144" s="279"/>
      <c r="G144" s="278"/>
      <c r="H144" s="279"/>
      <c r="I144" s="278"/>
      <c r="J144" s="278"/>
      <c r="K144" s="278"/>
      <c r="L144" s="278"/>
      <c r="M144" s="278"/>
      <c r="N144" s="221"/>
      <c r="O144" s="221"/>
      <c r="P144" s="221"/>
      <c r="Q144" s="221"/>
      <c r="R144" s="221"/>
    </row>
    <row r="145" spans="1:18">
      <c r="A145" s="277"/>
      <c r="B145" s="237"/>
      <c r="C145" s="237"/>
      <c r="D145" s="278"/>
      <c r="E145" s="278"/>
      <c r="F145" s="279"/>
      <c r="G145" s="278"/>
      <c r="H145" s="279"/>
      <c r="I145" s="278"/>
      <c r="J145" s="278"/>
      <c r="K145" s="278"/>
      <c r="L145" s="278"/>
      <c r="M145" s="278"/>
      <c r="N145" s="221"/>
      <c r="O145" s="221"/>
      <c r="P145" s="221"/>
      <c r="Q145" s="221"/>
      <c r="R145" s="221"/>
    </row>
    <row r="146" spans="1:18">
      <c r="A146" s="277"/>
      <c r="B146" s="237"/>
      <c r="C146" s="237"/>
      <c r="D146" s="278"/>
      <c r="E146" s="278"/>
      <c r="F146" s="279"/>
      <c r="G146" s="278"/>
      <c r="H146" s="279"/>
      <c r="I146" s="278"/>
      <c r="J146" s="278"/>
      <c r="K146" s="278"/>
      <c r="L146" s="278"/>
      <c r="M146" s="278"/>
      <c r="N146" s="221"/>
      <c r="O146" s="221"/>
      <c r="P146" s="221"/>
      <c r="Q146" s="221"/>
      <c r="R146" s="221"/>
    </row>
    <row r="147" spans="1:18">
      <c r="A147" s="277"/>
      <c r="B147" s="237"/>
      <c r="C147" s="237"/>
      <c r="D147" s="278"/>
      <c r="E147" s="278"/>
      <c r="F147" s="279"/>
      <c r="G147" s="278"/>
      <c r="H147" s="279"/>
      <c r="I147" s="278"/>
      <c r="J147" s="278"/>
      <c r="K147" s="278"/>
      <c r="L147" s="278"/>
      <c r="M147" s="278"/>
      <c r="N147" s="221"/>
      <c r="O147" s="221"/>
      <c r="P147" s="221"/>
      <c r="Q147" s="221"/>
      <c r="R147" s="221"/>
    </row>
    <row r="148" spans="1:18">
      <c r="A148" s="277"/>
      <c r="B148" s="237"/>
      <c r="C148" s="237"/>
      <c r="D148" s="278"/>
      <c r="E148" s="278"/>
      <c r="F148" s="279"/>
      <c r="G148" s="278"/>
      <c r="H148" s="279"/>
      <c r="I148" s="278"/>
      <c r="J148" s="278"/>
      <c r="K148" s="278"/>
      <c r="L148" s="278"/>
      <c r="M148" s="278"/>
      <c r="N148" s="221"/>
      <c r="O148" s="221"/>
      <c r="P148" s="221"/>
      <c r="Q148" s="221"/>
      <c r="R148" s="221"/>
    </row>
    <row r="149" spans="1:18">
      <c r="A149" s="277"/>
      <c r="B149" s="237"/>
      <c r="C149" s="237"/>
      <c r="D149" s="278"/>
      <c r="E149" s="278"/>
      <c r="F149" s="279"/>
      <c r="G149" s="278"/>
      <c r="H149" s="279"/>
      <c r="I149" s="278"/>
      <c r="J149" s="278"/>
      <c r="K149" s="278"/>
      <c r="L149" s="278"/>
      <c r="M149" s="278"/>
      <c r="N149" s="221"/>
      <c r="O149" s="221"/>
      <c r="P149" s="221"/>
      <c r="Q149" s="221"/>
      <c r="R149" s="221"/>
    </row>
    <row r="150" spans="1:18">
      <c r="A150" s="277"/>
      <c r="B150" s="237"/>
      <c r="C150" s="237"/>
      <c r="D150" s="278"/>
      <c r="E150" s="278"/>
      <c r="F150" s="279"/>
      <c r="G150" s="278"/>
      <c r="H150" s="279"/>
      <c r="I150" s="278"/>
      <c r="J150" s="278"/>
      <c r="K150" s="278"/>
      <c r="L150" s="278"/>
      <c r="M150" s="278"/>
      <c r="N150" s="221"/>
      <c r="O150" s="221"/>
      <c r="P150" s="221"/>
      <c r="Q150" s="221"/>
      <c r="R150" s="221"/>
    </row>
    <row r="151" spans="1:18">
      <c r="A151" s="277"/>
      <c r="B151" s="237"/>
      <c r="C151" s="237"/>
      <c r="D151" s="278"/>
      <c r="E151" s="278"/>
      <c r="F151" s="279"/>
      <c r="G151" s="278"/>
      <c r="H151" s="279"/>
      <c r="I151" s="278"/>
      <c r="J151" s="278"/>
      <c r="K151" s="278"/>
      <c r="L151" s="278"/>
      <c r="M151" s="278"/>
      <c r="N151" s="221"/>
      <c r="O151" s="221"/>
      <c r="P151" s="221"/>
      <c r="Q151" s="221"/>
      <c r="R151" s="221"/>
    </row>
    <row r="152" spans="1:18">
      <c r="A152" s="277"/>
      <c r="B152" s="237"/>
      <c r="C152" s="237"/>
      <c r="D152" s="278"/>
      <c r="E152" s="278"/>
      <c r="F152" s="279"/>
      <c r="G152" s="278"/>
      <c r="H152" s="279"/>
      <c r="I152" s="278"/>
      <c r="J152" s="278"/>
      <c r="K152" s="278"/>
      <c r="L152" s="278"/>
      <c r="M152" s="278"/>
      <c r="N152" s="221"/>
      <c r="O152" s="221"/>
      <c r="P152" s="221"/>
      <c r="Q152" s="221"/>
      <c r="R152" s="221"/>
    </row>
    <row r="153" spans="1:18">
      <c r="A153" s="277"/>
      <c r="B153" s="237"/>
      <c r="C153" s="237"/>
      <c r="D153" s="278"/>
      <c r="E153" s="278"/>
      <c r="F153" s="279"/>
      <c r="G153" s="278"/>
      <c r="H153" s="279"/>
      <c r="I153" s="278"/>
      <c r="J153" s="278"/>
      <c r="K153" s="278"/>
      <c r="L153" s="278"/>
      <c r="M153" s="278"/>
      <c r="N153" s="221"/>
      <c r="O153" s="221"/>
      <c r="P153" s="221"/>
      <c r="Q153" s="221"/>
      <c r="R153" s="221"/>
    </row>
    <row r="154" spans="1:18">
      <c r="A154" s="277"/>
      <c r="B154" s="237"/>
      <c r="C154" s="237"/>
      <c r="D154" s="278"/>
      <c r="E154" s="278"/>
      <c r="F154" s="279"/>
      <c r="G154" s="278"/>
      <c r="H154" s="279"/>
      <c r="I154" s="278"/>
      <c r="J154" s="278"/>
      <c r="K154" s="278"/>
      <c r="L154" s="278"/>
      <c r="M154" s="278"/>
      <c r="N154" s="221"/>
      <c r="O154" s="221"/>
      <c r="P154" s="221"/>
      <c r="Q154" s="221"/>
      <c r="R154" s="221"/>
    </row>
    <row r="155" spans="1:18">
      <c r="A155" s="277"/>
      <c r="B155" s="237"/>
      <c r="C155" s="237"/>
      <c r="D155" s="278"/>
      <c r="E155" s="278"/>
      <c r="F155" s="279"/>
      <c r="G155" s="278"/>
      <c r="H155" s="279"/>
      <c r="I155" s="278"/>
      <c r="J155" s="278"/>
      <c r="K155" s="278"/>
      <c r="L155" s="278"/>
      <c r="M155" s="278"/>
      <c r="N155" s="221"/>
      <c r="O155" s="221"/>
      <c r="P155" s="221"/>
      <c r="Q155" s="221"/>
      <c r="R155" s="221"/>
    </row>
    <row r="156" spans="1:18">
      <c r="A156" s="277"/>
      <c r="B156" s="237"/>
      <c r="C156" s="237"/>
      <c r="D156" s="278"/>
      <c r="E156" s="278"/>
      <c r="F156" s="279"/>
      <c r="G156" s="278"/>
      <c r="H156" s="279"/>
      <c r="I156" s="278"/>
      <c r="J156" s="278"/>
      <c r="K156" s="278"/>
      <c r="L156" s="278"/>
      <c r="M156" s="278"/>
      <c r="N156" s="221"/>
      <c r="O156" s="221"/>
      <c r="P156" s="221"/>
      <c r="Q156" s="221"/>
      <c r="R156" s="221"/>
    </row>
    <row r="157" spans="1:18">
      <c r="A157" s="277"/>
      <c r="B157" s="237"/>
      <c r="C157" s="237"/>
      <c r="D157" s="278"/>
      <c r="E157" s="278"/>
      <c r="F157" s="279"/>
      <c r="G157" s="278"/>
      <c r="H157" s="279"/>
      <c r="I157" s="278"/>
      <c r="J157" s="278"/>
      <c r="K157" s="278"/>
      <c r="L157" s="278"/>
      <c r="M157" s="278"/>
      <c r="N157" s="221"/>
      <c r="O157" s="221"/>
      <c r="P157" s="221"/>
      <c r="Q157" s="221"/>
      <c r="R157" s="221"/>
    </row>
    <row r="158" spans="1:18">
      <c r="A158" s="277"/>
      <c r="B158" s="237"/>
      <c r="C158" s="237"/>
      <c r="D158" s="278"/>
      <c r="E158" s="278"/>
      <c r="F158" s="279"/>
      <c r="G158" s="278"/>
      <c r="H158" s="279"/>
      <c r="I158" s="278"/>
      <c r="J158" s="278"/>
      <c r="K158" s="278"/>
      <c r="L158" s="278"/>
      <c r="M158" s="278"/>
      <c r="N158" s="221"/>
      <c r="O158" s="221"/>
      <c r="P158" s="221"/>
      <c r="Q158" s="221"/>
      <c r="R158" s="221"/>
    </row>
    <row r="159" spans="1:18">
      <c r="A159" s="277"/>
      <c r="B159" s="237"/>
      <c r="C159" s="237"/>
      <c r="D159" s="278"/>
      <c r="E159" s="278"/>
      <c r="F159" s="279"/>
      <c r="G159" s="278"/>
      <c r="H159" s="279"/>
      <c r="I159" s="278"/>
      <c r="J159" s="278"/>
      <c r="K159" s="278"/>
      <c r="L159" s="278"/>
      <c r="M159" s="278"/>
      <c r="N159" s="221"/>
      <c r="O159" s="221"/>
      <c r="P159" s="221"/>
      <c r="Q159" s="221"/>
      <c r="R159" s="221"/>
    </row>
    <row r="160" spans="1:18">
      <c r="A160" s="277"/>
      <c r="B160" s="237"/>
      <c r="C160" s="237"/>
      <c r="D160" s="278"/>
      <c r="E160" s="278"/>
      <c r="F160" s="279"/>
      <c r="G160" s="278"/>
      <c r="H160" s="279"/>
      <c r="I160" s="278"/>
      <c r="J160" s="278"/>
      <c r="K160" s="278"/>
      <c r="L160" s="278"/>
      <c r="M160" s="278"/>
      <c r="N160" s="221"/>
      <c r="O160" s="221"/>
      <c r="P160" s="221"/>
      <c r="Q160" s="221"/>
      <c r="R160" s="221"/>
    </row>
    <row r="161" spans="1:18">
      <c r="A161" s="277"/>
      <c r="B161" s="237"/>
      <c r="C161" s="237"/>
      <c r="D161" s="278"/>
      <c r="E161" s="278"/>
      <c r="F161" s="279"/>
      <c r="G161" s="278"/>
      <c r="H161" s="279"/>
      <c r="I161" s="278"/>
      <c r="J161" s="278"/>
      <c r="K161" s="278"/>
      <c r="L161" s="278"/>
      <c r="M161" s="278"/>
      <c r="N161" s="221"/>
      <c r="O161" s="221"/>
      <c r="P161" s="221"/>
      <c r="Q161" s="221"/>
      <c r="R161" s="221"/>
    </row>
    <row r="162" spans="1:18">
      <c r="A162" s="277"/>
      <c r="B162" s="237"/>
      <c r="C162" s="237"/>
      <c r="D162" s="278"/>
      <c r="E162" s="278"/>
      <c r="F162" s="279"/>
      <c r="G162" s="278"/>
      <c r="H162" s="279"/>
      <c r="I162" s="278"/>
      <c r="J162" s="278"/>
      <c r="K162" s="278"/>
      <c r="L162" s="278"/>
      <c r="M162" s="278"/>
      <c r="N162" s="221"/>
      <c r="O162" s="221"/>
      <c r="P162" s="221"/>
      <c r="Q162" s="221"/>
      <c r="R162" s="221"/>
    </row>
    <row r="163" spans="1:18">
      <c r="A163" s="277"/>
      <c r="B163" s="237"/>
      <c r="C163" s="237"/>
      <c r="D163" s="278"/>
      <c r="E163" s="278"/>
      <c r="F163" s="279"/>
      <c r="G163" s="278"/>
      <c r="H163" s="279"/>
      <c r="I163" s="278"/>
      <c r="J163" s="278"/>
      <c r="K163" s="278"/>
      <c r="L163" s="278"/>
      <c r="M163" s="278"/>
      <c r="N163" s="221"/>
      <c r="O163" s="221"/>
      <c r="P163" s="221"/>
      <c r="Q163" s="221"/>
      <c r="R163" s="221"/>
    </row>
    <row r="164" spans="1:18">
      <c r="A164" s="277"/>
      <c r="B164" s="237"/>
      <c r="C164" s="237"/>
      <c r="D164" s="278"/>
      <c r="E164" s="278"/>
      <c r="F164" s="279"/>
      <c r="G164" s="278"/>
      <c r="H164" s="279"/>
      <c r="I164" s="278"/>
      <c r="J164" s="278"/>
      <c r="K164" s="278"/>
      <c r="L164" s="278"/>
      <c r="M164" s="278"/>
      <c r="N164" s="221"/>
      <c r="O164" s="221"/>
      <c r="P164" s="221"/>
      <c r="Q164" s="221"/>
      <c r="R164" s="221"/>
    </row>
    <row r="165" spans="1:18">
      <c r="A165" s="277"/>
      <c r="B165" s="237"/>
      <c r="C165" s="237"/>
      <c r="D165" s="278"/>
      <c r="E165" s="278"/>
      <c r="F165" s="279"/>
      <c r="G165" s="278"/>
      <c r="H165" s="279"/>
      <c r="I165" s="278"/>
      <c r="J165" s="278"/>
      <c r="K165" s="278"/>
      <c r="L165" s="278"/>
      <c r="M165" s="278"/>
      <c r="N165" s="221"/>
      <c r="O165" s="221"/>
      <c r="P165" s="221"/>
      <c r="Q165" s="221"/>
      <c r="R165" s="221"/>
    </row>
    <row r="166" spans="1:18">
      <c r="A166" s="277"/>
      <c r="B166" s="237"/>
      <c r="C166" s="237"/>
      <c r="D166" s="278"/>
      <c r="E166" s="278"/>
      <c r="F166" s="279"/>
      <c r="G166" s="278"/>
      <c r="H166" s="279"/>
      <c r="I166" s="278"/>
      <c r="J166" s="278"/>
      <c r="K166" s="278"/>
      <c r="L166" s="278"/>
      <c r="M166" s="278"/>
      <c r="N166" s="221"/>
      <c r="O166" s="221"/>
      <c r="P166" s="221"/>
      <c r="Q166" s="221"/>
      <c r="R166" s="221"/>
    </row>
    <row r="167" spans="1:18">
      <c r="A167" s="277"/>
      <c r="B167" s="237"/>
      <c r="C167" s="237"/>
      <c r="D167" s="278"/>
      <c r="E167" s="278"/>
      <c r="F167" s="279"/>
      <c r="G167" s="278"/>
      <c r="H167" s="279"/>
      <c r="I167" s="278"/>
      <c r="J167" s="278"/>
      <c r="K167" s="278"/>
      <c r="L167" s="278"/>
      <c r="M167" s="278"/>
      <c r="N167" s="221"/>
      <c r="O167" s="221"/>
      <c r="P167" s="221"/>
      <c r="Q167" s="221"/>
      <c r="R167" s="221"/>
    </row>
    <row r="168" spans="1:18">
      <c r="A168" s="277"/>
      <c r="B168" s="237"/>
      <c r="C168" s="237"/>
      <c r="D168" s="278"/>
      <c r="E168" s="278"/>
      <c r="F168" s="279"/>
      <c r="G168" s="278"/>
      <c r="H168" s="279"/>
      <c r="I168" s="278"/>
      <c r="J168" s="278"/>
      <c r="K168" s="278"/>
      <c r="L168" s="278"/>
      <c r="M168" s="278"/>
      <c r="N168" s="221"/>
      <c r="O168" s="221"/>
      <c r="P168" s="221"/>
      <c r="Q168" s="221"/>
      <c r="R168" s="221"/>
    </row>
    <row r="169" spans="1:18">
      <c r="A169" s="277"/>
      <c r="B169" s="237"/>
      <c r="C169" s="237"/>
      <c r="D169" s="278"/>
      <c r="E169" s="278"/>
      <c r="F169" s="279"/>
      <c r="G169" s="278"/>
      <c r="H169" s="279"/>
      <c r="I169" s="278"/>
      <c r="J169" s="278"/>
      <c r="K169" s="278"/>
      <c r="L169" s="278"/>
      <c r="M169" s="278"/>
      <c r="N169" s="221"/>
      <c r="O169" s="221"/>
      <c r="P169" s="221"/>
      <c r="Q169" s="221"/>
      <c r="R169" s="221"/>
    </row>
    <row r="170" spans="1:18">
      <c r="A170" s="277"/>
      <c r="B170" s="237"/>
      <c r="C170" s="237"/>
      <c r="D170" s="278"/>
      <c r="E170" s="278"/>
      <c r="F170" s="279"/>
      <c r="G170" s="278"/>
      <c r="H170" s="279"/>
      <c r="I170" s="278"/>
      <c r="J170" s="278"/>
      <c r="K170" s="278"/>
      <c r="L170" s="278"/>
      <c r="M170" s="278"/>
      <c r="N170" s="221"/>
      <c r="O170" s="221"/>
      <c r="P170" s="221"/>
      <c r="Q170" s="221"/>
      <c r="R170" s="221"/>
    </row>
    <row r="171" spans="1:18">
      <c r="A171" s="277"/>
      <c r="B171" s="237"/>
      <c r="C171" s="237"/>
      <c r="D171" s="278"/>
      <c r="E171" s="278"/>
      <c r="F171" s="279"/>
      <c r="G171" s="278"/>
      <c r="H171" s="279"/>
      <c r="I171" s="278"/>
      <c r="J171" s="278"/>
      <c r="K171" s="278"/>
      <c r="L171" s="278"/>
      <c r="M171" s="278"/>
      <c r="N171" s="221"/>
      <c r="O171" s="221"/>
      <c r="P171" s="221"/>
      <c r="Q171" s="221"/>
      <c r="R171" s="221"/>
    </row>
    <row r="172" spans="1:18">
      <c r="A172" s="277"/>
      <c r="B172" s="237"/>
      <c r="C172" s="237"/>
      <c r="D172" s="278"/>
      <c r="E172" s="278"/>
      <c r="F172" s="279"/>
      <c r="G172" s="278"/>
      <c r="H172" s="279"/>
      <c r="I172" s="278"/>
      <c r="J172" s="278"/>
      <c r="K172" s="278"/>
      <c r="L172" s="278"/>
      <c r="M172" s="278"/>
      <c r="N172" s="221"/>
      <c r="O172" s="221"/>
      <c r="P172" s="221"/>
      <c r="Q172" s="221"/>
      <c r="R172" s="221"/>
    </row>
    <row r="173" spans="1:18">
      <c r="A173" s="277"/>
      <c r="B173" s="237"/>
      <c r="C173" s="237"/>
      <c r="D173" s="278"/>
      <c r="E173" s="278"/>
      <c r="F173" s="279"/>
      <c r="G173" s="278"/>
      <c r="H173" s="279"/>
      <c r="I173" s="278"/>
      <c r="J173" s="278"/>
      <c r="K173" s="278"/>
      <c r="L173" s="278"/>
      <c r="M173" s="278"/>
      <c r="N173" s="221"/>
      <c r="O173" s="221"/>
      <c r="P173" s="221"/>
      <c r="Q173" s="221"/>
      <c r="R173" s="221"/>
    </row>
    <row r="174" spans="1:18">
      <c r="A174" s="277"/>
      <c r="B174" s="237"/>
      <c r="C174" s="237"/>
      <c r="D174" s="278"/>
      <c r="E174" s="278"/>
      <c r="F174" s="279"/>
      <c r="G174" s="278"/>
      <c r="H174" s="279"/>
      <c r="I174" s="278"/>
      <c r="J174" s="278"/>
      <c r="K174" s="278"/>
      <c r="L174" s="278"/>
      <c r="M174" s="278"/>
      <c r="N174" s="221"/>
      <c r="O174" s="221"/>
      <c r="P174" s="221"/>
      <c r="Q174" s="221"/>
      <c r="R174" s="221"/>
    </row>
    <row r="175" spans="1:18">
      <c r="A175" s="277"/>
      <c r="B175" s="237"/>
      <c r="C175" s="237"/>
      <c r="D175" s="278"/>
      <c r="E175" s="278"/>
      <c r="F175" s="279"/>
      <c r="G175" s="278"/>
      <c r="H175" s="279"/>
      <c r="I175" s="278"/>
      <c r="J175" s="278"/>
      <c r="K175" s="278"/>
      <c r="L175" s="278"/>
      <c r="M175" s="278"/>
      <c r="N175" s="221"/>
      <c r="O175" s="221"/>
      <c r="P175" s="221"/>
      <c r="Q175" s="221"/>
      <c r="R175" s="221"/>
    </row>
    <row r="176" spans="1:18">
      <c r="A176" s="277"/>
      <c r="B176" s="237"/>
      <c r="C176" s="237"/>
      <c r="D176" s="278"/>
      <c r="E176" s="278"/>
      <c r="F176" s="279"/>
      <c r="G176" s="278"/>
      <c r="H176" s="279"/>
      <c r="I176" s="278"/>
      <c r="J176" s="278"/>
      <c r="K176" s="278"/>
      <c r="L176" s="278"/>
      <c r="M176" s="278"/>
      <c r="N176" s="221"/>
      <c r="O176" s="221"/>
      <c r="P176" s="221"/>
      <c r="Q176" s="221"/>
      <c r="R176" s="221"/>
    </row>
    <row r="177" spans="1:18">
      <c r="A177" s="277"/>
      <c r="B177" s="237"/>
      <c r="C177" s="237"/>
      <c r="D177" s="278"/>
      <c r="E177" s="278"/>
      <c r="F177" s="279"/>
      <c r="G177" s="278"/>
      <c r="H177" s="279"/>
      <c r="I177" s="278"/>
      <c r="J177" s="278"/>
      <c r="K177" s="278"/>
      <c r="L177" s="278"/>
      <c r="M177" s="278"/>
      <c r="N177" s="221"/>
      <c r="O177" s="221"/>
      <c r="P177" s="221"/>
      <c r="Q177" s="221"/>
      <c r="R177" s="221"/>
    </row>
    <row r="178" spans="1:18">
      <c r="A178" s="277"/>
      <c r="B178" s="237"/>
      <c r="C178" s="237"/>
      <c r="D178" s="278"/>
      <c r="E178" s="278"/>
      <c r="F178" s="279"/>
      <c r="G178" s="278"/>
      <c r="H178" s="279"/>
      <c r="I178" s="278"/>
      <c r="J178" s="278"/>
      <c r="K178" s="278"/>
      <c r="L178" s="278"/>
      <c r="M178" s="278"/>
      <c r="N178" s="221"/>
      <c r="O178" s="221"/>
      <c r="P178" s="221"/>
      <c r="Q178" s="221"/>
      <c r="R178" s="221"/>
    </row>
    <row r="179" spans="1:18">
      <c r="A179" s="277"/>
      <c r="B179" s="237"/>
      <c r="C179" s="237"/>
      <c r="D179" s="278"/>
      <c r="E179" s="278"/>
      <c r="F179" s="279"/>
      <c r="G179" s="278"/>
      <c r="H179" s="279"/>
      <c r="I179" s="278"/>
      <c r="J179" s="278"/>
      <c r="K179" s="278"/>
      <c r="L179" s="278"/>
      <c r="M179" s="278"/>
      <c r="N179" s="221"/>
      <c r="O179" s="221"/>
      <c r="P179" s="221"/>
      <c r="Q179" s="221"/>
      <c r="R179" s="221"/>
    </row>
    <row r="180" spans="1:18">
      <c r="A180" s="277"/>
      <c r="B180" s="237"/>
      <c r="C180" s="237"/>
      <c r="D180" s="278"/>
      <c r="E180" s="278"/>
      <c r="F180" s="279"/>
      <c r="G180" s="278"/>
      <c r="H180" s="279"/>
      <c r="I180" s="278"/>
      <c r="J180" s="278"/>
      <c r="K180" s="278"/>
      <c r="L180" s="278"/>
      <c r="M180" s="278"/>
      <c r="N180" s="221"/>
      <c r="O180" s="221"/>
      <c r="P180" s="221"/>
      <c r="Q180" s="221"/>
      <c r="R180" s="221"/>
    </row>
    <row r="181" spans="1:18">
      <c r="A181" s="277"/>
      <c r="B181" s="237"/>
      <c r="C181" s="237"/>
      <c r="D181" s="278"/>
      <c r="E181" s="278"/>
      <c r="F181" s="279"/>
      <c r="G181" s="278"/>
      <c r="H181" s="279"/>
      <c r="I181" s="278"/>
      <c r="J181" s="278"/>
      <c r="K181" s="278"/>
      <c r="L181" s="278"/>
      <c r="M181" s="278"/>
      <c r="N181" s="221"/>
      <c r="O181" s="221"/>
      <c r="P181" s="221"/>
      <c r="Q181" s="221"/>
      <c r="R181" s="221"/>
    </row>
    <row r="182" spans="1:18">
      <c r="A182" s="277"/>
      <c r="B182" s="237"/>
      <c r="C182" s="237"/>
      <c r="D182" s="278"/>
      <c r="E182" s="278"/>
      <c r="F182" s="279"/>
      <c r="G182" s="278"/>
      <c r="H182" s="279"/>
      <c r="I182" s="278"/>
      <c r="J182" s="278"/>
      <c r="K182" s="278"/>
      <c r="L182" s="278"/>
      <c r="M182" s="278"/>
      <c r="N182" s="221"/>
      <c r="O182" s="221"/>
      <c r="P182" s="221"/>
      <c r="Q182" s="221"/>
      <c r="R182" s="221"/>
    </row>
    <row r="183" spans="1:18">
      <c r="A183" s="277"/>
      <c r="B183" s="237"/>
      <c r="C183" s="237"/>
      <c r="D183" s="278"/>
      <c r="E183" s="278"/>
      <c r="F183" s="279"/>
      <c r="G183" s="278"/>
      <c r="H183" s="279"/>
      <c r="I183" s="278"/>
      <c r="J183" s="278"/>
      <c r="K183" s="278"/>
      <c r="L183" s="278"/>
      <c r="M183" s="278"/>
      <c r="N183" s="221"/>
      <c r="O183" s="221"/>
      <c r="P183" s="221"/>
      <c r="Q183" s="221"/>
      <c r="R183" s="221"/>
    </row>
    <row r="184" spans="1:18">
      <c r="A184" s="277"/>
      <c r="B184" s="237"/>
      <c r="C184" s="237"/>
      <c r="D184" s="278"/>
      <c r="E184" s="278"/>
      <c r="F184" s="279"/>
      <c r="G184" s="278"/>
      <c r="H184" s="279"/>
      <c r="I184" s="278"/>
      <c r="J184" s="278"/>
      <c r="K184" s="278"/>
      <c r="L184" s="278"/>
      <c r="M184" s="278"/>
      <c r="N184" s="221"/>
      <c r="O184" s="221"/>
      <c r="P184" s="221"/>
      <c r="Q184" s="221"/>
      <c r="R184" s="221"/>
    </row>
    <row r="185" spans="1:18">
      <c r="A185" s="277"/>
      <c r="B185" s="237"/>
      <c r="C185" s="237"/>
      <c r="D185" s="278"/>
      <c r="E185" s="278"/>
      <c r="F185" s="279"/>
      <c r="G185" s="278"/>
      <c r="H185" s="279"/>
      <c r="I185" s="278"/>
      <c r="J185" s="278"/>
      <c r="K185" s="278"/>
      <c r="L185" s="278"/>
      <c r="M185" s="278"/>
      <c r="N185" s="221"/>
      <c r="O185" s="221"/>
      <c r="P185" s="221"/>
      <c r="Q185" s="221"/>
      <c r="R185" s="221"/>
    </row>
    <row r="186" spans="1:18">
      <c r="A186" s="277"/>
      <c r="B186" s="237"/>
      <c r="C186" s="237"/>
      <c r="D186" s="278"/>
      <c r="E186" s="278"/>
      <c r="F186" s="279"/>
      <c r="G186" s="278"/>
      <c r="H186" s="279"/>
      <c r="I186" s="278"/>
      <c r="J186" s="278"/>
      <c r="K186" s="278"/>
      <c r="L186" s="278"/>
      <c r="M186" s="278"/>
      <c r="N186" s="221"/>
      <c r="O186" s="221"/>
      <c r="P186" s="221"/>
      <c r="Q186" s="221"/>
      <c r="R186" s="221"/>
    </row>
    <row r="187" spans="1:18">
      <c r="A187" s="277"/>
      <c r="B187" s="237"/>
      <c r="C187" s="237"/>
      <c r="D187" s="278"/>
      <c r="E187" s="278"/>
      <c r="F187" s="279"/>
      <c r="G187" s="278"/>
      <c r="H187" s="279"/>
      <c r="I187" s="278"/>
      <c r="J187" s="278"/>
      <c r="K187" s="278"/>
      <c r="L187" s="278"/>
      <c r="M187" s="278"/>
      <c r="N187" s="221"/>
      <c r="O187" s="221"/>
      <c r="P187" s="221"/>
      <c r="Q187" s="221"/>
      <c r="R187" s="221"/>
    </row>
    <row r="188" spans="1:18">
      <c r="A188" s="277"/>
      <c r="B188" s="237"/>
      <c r="C188" s="237"/>
      <c r="D188" s="278"/>
      <c r="E188" s="278"/>
      <c r="F188" s="279"/>
      <c r="G188" s="278"/>
      <c r="H188" s="279"/>
      <c r="I188" s="278"/>
      <c r="J188" s="278"/>
      <c r="K188" s="278"/>
      <c r="L188" s="278"/>
      <c r="M188" s="278"/>
      <c r="N188" s="221"/>
      <c r="O188" s="221"/>
      <c r="P188" s="221"/>
      <c r="Q188" s="221"/>
      <c r="R188" s="221"/>
    </row>
    <row r="189" spans="1:18">
      <c r="A189" s="277"/>
      <c r="B189" s="237"/>
      <c r="C189" s="237"/>
      <c r="D189" s="278"/>
      <c r="E189" s="278"/>
      <c r="F189" s="279"/>
      <c r="G189" s="278"/>
      <c r="H189" s="279"/>
      <c r="I189" s="278"/>
      <c r="J189" s="278"/>
      <c r="K189" s="278"/>
      <c r="L189" s="278"/>
      <c r="M189" s="278"/>
      <c r="N189" s="221"/>
      <c r="O189" s="221"/>
      <c r="P189" s="221"/>
      <c r="Q189" s="221"/>
      <c r="R189" s="221"/>
    </row>
    <row r="190" spans="1:18">
      <c r="A190" s="277"/>
      <c r="B190" s="237"/>
      <c r="C190" s="237"/>
      <c r="D190" s="278"/>
      <c r="E190" s="278"/>
      <c r="F190" s="279"/>
      <c r="G190" s="278"/>
      <c r="H190" s="279"/>
      <c r="I190" s="278"/>
      <c r="J190" s="278"/>
      <c r="K190" s="278"/>
      <c r="L190" s="278"/>
      <c r="M190" s="278"/>
      <c r="N190" s="221"/>
      <c r="O190" s="221"/>
      <c r="P190" s="221"/>
      <c r="Q190" s="221"/>
      <c r="R190" s="221"/>
    </row>
    <row r="191" spans="1:18">
      <c r="A191" s="277"/>
      <c r="B191" s="237"/>
      <c r="C191" s="237"/>
      <c r="D191" s="278"/>
      <c r="E191" s="278"/>
      <c r="F191" s="279"/>
      <c r="G191" s="278"/>
      <c r="H191" s="279"/>
      <c r="I191" s="278"/>
      <c r="J191" s="278"/>
      <c r="K191" s="278"/>
      <c r="L191" s="278"/>
      <c r="M191" s="278"/>
      <c r="N191" s="221"/>
      <c r="O191" s="221"/>
      <c r="P191" s="221"/>
      <c r="Q191" s="221"/>
      <c r="R191" s="221"/>
    </row>
    <row r="192" spans="1:18">
      <c r="A192" s="277"/>
      <c r="B192" s="237"/>
      <c r="C192" s="237"/>
      <c r="D192" s="278"/>
      <c r="E192" s="278"/>
      <c r="F192" s="279"/>
      <c r="G192" s="278"/>
      <c r="H192" s="279"/>
      <c r="I192" s="278"/>
      <c r="J192" s="278"/>
      <c r="K192" s="278"/>
      <c r="L192" s="278"/>
      <c r="M192" s="278"/>
      <c r="N192" s="221"/>
      <c r="O192" s="221"/>
      <c r="P192" s="221"/>
      <c r="Q192" s="221"/>
      <c r="R192" s="221"/>
    </row>
    <row r="193" spans="1:18">
      <c r="A193" s="277"/>
      <c r="B193" s="237"/>
      <c r="C193" s="237"/>
      <c r="D193" s="278"/>
      <c r="E193" s="278"/>
      <c r="F193" s="279"/>
      <c r="G193" s="278"/>
      <c r="H193" s="279"/>
      <c r="I193" s="278"/>
      <c r="J193" s="278"/>
      <c r="K193" s="278"/>
      <c r="L193" s="278"/>
      <c r="M193" s="278"/>
      <c r="N193" s="221"/>
      <c r="O193" s="221"/>
      <c r="P193" s="221"/>
      <c r="Q193" s="221"/>
      <c r="R193" s="221"/>
    </row>
    <row r="194" spans="1:18">
      <c r="A194" s="277"/>
      <c r="B194" s="237"/>
      <c r="C194" s="237"/>
      <c r="D194" s="278"/>
      <c r="E194" s="278"/>
      <c r="F194" s="279"/>
      <c r="G194" s="278"/>
      <c r="H194" s="279"/>
      <c r="I194" s="278"/>
      <c r="J194" s="278"/>
      <c r="K194" s="278"/>
      <c r="L194" s="278"/>
      <c r="M194" s="278"/>
      <c r="N194" s="221"/>
      <c r="O194" s="221"/>
      <c r="P194" s="221"/>
      <c r="Q194" s="221"/>
      <c r="R194" s="221"/>
    </row>
    <row r="195" spans="1:18">
      <c r="A195" s="277"/>
      <c r="B195" s="237"/>
      <c r="C195" s="237"/>
      <c r="D195" s="278"/>
      <c r="E195" s="278"/>
      <c r="F195" s="279"/>
      <c r="G195" s="278"/>
      <c r="H195" s="279"/>
      <c r="I195" s="278"/>
      <c r="J195" s="278"/>
      <c r="K195" s="278"/>
      <c r="L195" s="278"/>
      <c r="M195" s="278"/>
      <c r="N195" s="221"/>
      <c r="O195" s="221"/>
      <c r="P195" s="221"/>
      <c r="Q195" s="221"/>
      <c r="R195" s="221"/>
    </row>
    <row r="196" spans="1:18">
      <c r="A196" s="277"/>
      <c r="B196" s="237"/>
      <c r="C196" s="237"/>
      <c r="D196" s="278"/>
      <c r="E196" s="278"/>
      <c r="F196" s="279"/>
      <c r="G196" s="278"/>
      <c r="H196" s="279"/>
      <c r="I196" s="278"/>
      <c r="J196" s="278"/>
      <c r="K196" s="278"/>
      <c r="L196" s="278"/>
      <c r="M196" s="278"/>
      <c r="N196" s="221"/>
      <c r="O196" s="221"/>
      <c r="P196" s="221"/>
      <c r="Q196" s="221"/>
      <c r="R196" s="221"/>
    </row>
    <row r="197" spans="1:18">
      <c r="A197" s="277"/>
      <c r="B197" s="237"/>
      <c r="C197" s="237"/>
      <c r="D197" s="278"/>
      <c r="E197" s="278"/>
      <c r="F197" s="279"/>
      <c r="G197" s="278"/>
      <c r="H197" s="279"/>
      <c r="I197" s="278"/>
      <c r="J197" s="278"/>
      <c r="K197" s="278"/>
      <c r="L197" s="278"/>
      <c r="M197" s="278"/>
      <c r="N197" s="221"/>
      <c r="O197" s="221"/>
      <c r="P197" s="221"/>
      <c r="Q197" s="221"/>
      <c r="R197" s="221"/>
    </row>
    <row r="198" spans="1:18">
      <c r="A198" s="277"/>
      <c r="B198" s="237"/>
      <c r="C198" s="237"/>
      <c r="D198" s="278"/>
      <c r="E198" s="278"/>
      <c r="F198" s="279"/>
      <c r="G198" s="278"/>
      <c r="H198" s="279"/>
      <c r="I198" s="278"/>
      <c r="J198" s="278"/>
      <c r="K198" s="278"/>
      <c r="L198" s="278"/>
      <c r="M198" s="278"/>
      <c r="N198" s="221"/>
      <c r="O198" s="221"/>
      <c r="P198" s="221"/>
      <c r="Q198" s="221"/>
      <c r="R198" s="221"/>
    </row>
    <row r="199" spans="1:18">
      <c r="A199" s="277"/>
      <c r="B199" s="237"/>
      <c r="C199" s="237"/>
      <c r="D199" s="278"/>
      <c r="E199" s="278"/>
      <c r="F199" s="279"/>
      <c r="G199" s="278"/>
      <c r="H199" s="279"/>
      <c r="I199" s="278"/>
      <c r="J199" s="278"/>
      <c r="K199" s="278"/>
      <c r="L199" s="278"/>
      <c r="M199" s="278"/>
      <c r="N199" s="221"/>
      <c r="O199" s="221"/>
      <c r="P199" s="221"/>
      <c r="Q199" s="221"/>
      <c r="R199" s="221"/>
    </row>
    <row r="200" spans="1:18">
      <c r="A200" s="277"/>
      <c r="B200" s="237"/>
      <c r="C200" s="237"/>
      <c r="D200" s="278"/>
      <c r="E200" s="278"/>
      <c r="F200" s="279"/>
      <c r="G200" s="278"/>
      <c r="H200" s="279"/>
      <c r="I200" s="278"/>
      <c r="J200" s="278"/>
      <c r="K200" s="278"/>
      <c r="L200" s="278"/>
      <c r="M200" s="278"/>
      <c r="N200" s="221"/>
      <c r="O200" s="221"/>
      <c r="P200" s="221"/>
      <c r="Q200" s="221"/>
      <c r="R200" s="221"/>
    </row>
    <row r="201" spans="1:18">
      <c r="A201" s="277"/>
      <c r="B201" s="237"/>
      <c r="C201" s="237"/>
      <c r="D201" s="278"/>
      <c r="E201" s="278"/>
      <c r="F201" s="279"/>
      <c r="G201" s="278"/>
      <c r="H201" s="279"/>
      <c r="I201" s="278"/>
      <c r="J201" s="278"/>
      <c r="K201" s="278"/>
      <c r="L201" s="278"/>
      <c r="M201" s="278"/>
      <c r="N201" s="221"/>
      <c r="O201" s="221"/>
      <c r="P201" s="221"/>
      <c r="Q201" s="221"/>
      <c r="R201" s="221"/>
    </row>
    <row r="202" spans="1:18">
      <c r="A202" s="277"/>
      <c r="B202" s="237"/>
      <c r="C202" s="237"/>
      <c r="D202" s="278"/>
      <c r="E202" s="278"/>
      <c r="F202" s="279"/>
      <c r="G202" s="278"/>
      <c r="H202" s="279"/>
      <c r="I202" s="278"/>
      <c r="J202" s="278"/>
      <c r="K202" s="278"/>
      <c r="L202" s="278"/>
      <c r="M202" s="278"/>
      <c r="N202" s="221"/>
      <c r="O202" s="221"/>
      <c r="P202" s="221"/>
      <c r="Q202" s="221"/>
      <c r="R202" s="221"/>
    </row>
    <row r="203" spans="1:18">
      <c r="A203" s="277"/>
      <c r="B203" s="237"/>
      <c r="C203" s="237"/>
      <c r="D203" s="278"/>
      <c r="E203" s="278"/>
      <c r="F203" s="279"/>
      <c r="G203" s="278"/>
      <c r="H203" s="279"/>
      <c r="I203" s="278"/>
      <c r="J203" s="278"/>
      <c r="K203" s="278"/>
      <c r="L203" s="278"/>
      <c r="M203" s="278"/>
      <c r="N203" s="221"/>
      <c r="O203" s="221"/>
      <c r="P203" s="221"/>
      <c r="Q203" s="221"/>
      <c r="R203" s="221"/>
    </row>
    <row r="204" spans="1:18">
      <c r="A204" s="277"/>
      <c r="B204" s="237"/>
      <c r="C204" s="237"/>
      <c r="D204" s="278"/>
      <c r="E204" s="278"/>
      <c r="F204" s="279"/>
      <c r="G204" s="278"/>
      <c r="H204" s="279"/>
      <c r="I204" s="278"/>
      <c r="J204" s="278"/>
      <c r="K204" s="278"/>
      <c r="L204" s="278"/>
      <c r="M204" s="278"/>
      <c r="N204" s="221"/>
      <c r="O204" s="221"/>
      <c r="P204" s="221"/>
      <c r="Q204" s="221"/>
      <c r="R204" s="221"/>
    </row>
    <row r="205" spans="1:18">
      <c r="A205" s="277"/>
      <c r="B205" s="237"/>
      <c r="C205" s="237"/>
      <c r="D205" s="278"/>
      <c r="E205" s="278"/>
      <c r="F205" s="279"/>
      <c r="G205" s="278"/>
      <c r="H205" s="279"/>
      <c r="I205" s="278"/>
      <c r="J205" s="278"/>
      <c r="K205" s="278"/>
      <c r="L205" s="278"/>
      <c r="M205" s="278"/>
      <c r="N205" s="221"/>
      <c r="O205" s="221"/>
      <c r="P205" s="221"/>
      <c r="Q205" s="221"/>
      <c r="R205" s="221"/>
    </row>
    <row r="206" spans="1:18">
      <c r="A206" s="277"/>
      <c r="B206" s="237"/>
      <c r="C206" s="237"/>
      <c r="D206" s="278"/>
      <c r="E206" s="278"/>
      <c r="F206" s="279"/>
      <c r="G206" s="278"/>
      <c r="H206" s="279"/>
      <c r="I206" s="278"/>
      <c r="J206" s="278"/>
      <c r="K206" s="278"/>
      <c r="L206" s="278"/>
      <c r="M206" s="278"/>
      <c r="N206" s="221"/>
      <c r="O206" s="221"/>
      <c r="P206" s="221"/>
      <c r="Q206" s="221"/>
      <c r="R206" s="221"/>
    </row>
    <row r="207" spans="1:18">
      <c r="A207" s="277"/>
      <c r="B207" s="237"/>
      <c r="C207" s="237"/>
      <c r="D207" s="278"/>
      <c r="E207" s="278"/>
      <c r="F207" s="279"/>
      <c r="G207" s="278"/>
      <c r="H207" s="279"/>
      <c r="I207" s="278"/>
      <c r="J207" s="278"/>
      <c r="K207" s="278"/>
      <c r="L207" s="278"/>
      <c r="M207" s="278"/>
      <c r="N207" s="221"/>
      <c r="O207" s="221"/>
      <c r="P207" s="221"/>
      <c r="Q207" s="221"/>
      <c r="R207" s="221"/>
    </row>
    <row r="208" spans="1:18">
      <c r="A208" s="277"/>
      <c r="B208" s="237"/>
      <c r="C208" s="237"/>
      <c r="D208" s="278"/>
      <c r="E208" s="278"/>
      <c r="F208" s="279"/>
      <c r="G208" s="278"/>
      <c r="H208" s="279"/>
      <c r="I208" s="278"/>
      <c r="J208" s="278"/>
      <c r="K208" s="278"/>
      <c r="L208" s="278"/>
      <c r="M208" s="278"/>
      <c r="N208" s="221"/>
      <c r="O208" s="221"/>
      <c r="P208" s="221"/>
      <c r="Q208" s="221"/>
      <c r="R208" s="221"/>
    </row>
    <row r="209" spans="1:18">
      <c r="A209" s="277"/>
      <c r="B209" s="237"/>
      <c r="C209" s="237"/>
      <c r="D209" s="278"/>
      <c r="E209" s="278"/>
      <c r="F209" s="279"/>
      <c r="G209" s="278"/>
      <c r="H209" s="279"/>
      <c r="I209" s="278"/>
      <c r="J209" s="278"/>
      <c r="K209" s="278"/>
      <c r="L209" s="278"/>
      <c r="M209" s="278"/>
      <c r="N209" s="221"/>
      <c r="O209" s="221"/>
      <c r="P209" s="221"/>
      <c r="Q209" s="221"/>
      <c r="R209" s="221"/>
    </row>
    <row r="210" spans="1:18">
      <c r="A210" s="277"/>
      <c r="B210" s="237"/>
      <c r="C210" s="237"/>
      <c r="D210" s="278"/>
      <c r="E210" s="278"/>
      <c r="F210" s="279"/>
      <c r="G210" s="278"/>
      <c r="H210" s="279"/>
      <c r="I210" s="278"/>
      <c r="J210" s="278"/>
      <c r="K210" s="278"/>
      <c r="L210" s="278"/>
      <c r="M210" s="278"/>
      <c r="N210" s="221"/>
      <c r="O210" s="221"/>
      <c r="P210" s="221"/>
      <c r="Q210" s="221"/>
      <c r="R210" s="221"/>
    </row>
    <row r="211" spans="1:18">
      <c r="A211" s="277"/>
      <c r="B211" s="237"/>
      <c r="C211" s="237"/>
      <c r="D211" s="278"/>
      <c r="E211" s="278"/>
      <c r="F211" s="279"/>
      <c r="G211" s="278"/>
      <c r="H211" s="279"/>
      <c r="I211" s="278"/>
      <c r="J211" s="278"/>
      <c r="K211" s="278"/>
      <c r="L211" s="278"/>
      <c r="M211" s="278"/>
      <c r="N211" s="221"/>
      <c r="O211" s="221"/>
      <c r="P211" s="221"/>
      <c r="Q211" s="221"/>
      <c r="R211" s="221"/>
    </row>
    <row r="212" spans="1:18">
      <c r="A212" s="277"/>
      <c r="B212" s="237"/>
      <c r="C212" s="237"/>
      <c r="D212" s="278"/>
      <c r="E212" s="278"/>
      <c r="F212" s="279"/>
      <c r="G212" s="278"/>
      <c r="H212" s="279"/>
      <c r="I212" s="278"/>
      <c r="J212" s="278"/>
      <c r="K212" s="278"/>
      <c r="L212" s="278"/>
      <c r="M212" s="278"/>
      <c r="N212" s="221"/>
      <c r="O212" s="221"/>
      <c r="P212" s="221"/>
      <c r="Q212" s="221"/>
      <c r="R212" s="221"/>
    </row>
    <row r="213" spans="1:18">
      <c r="A213" s="277"/>
      <c r="B213" s="237"/>
      <c r="C213" s="237"/>
      <c r="D213" s="278"/>
      <c r="E213" s="278"/>
      <c r="F213" s="279"/>
      <c r="G213" s="278"/>
      <c r="H213" s="279"/>
      <c r="I213" s="278"/>
      <c r="J213" s="278"/>
      <c r="K213" s="278"/>
      <c r="L213" s="278"/>
      <c r="M213" s="278"/>
      <c r="N213" s="221"/>
      <c r="O213" s="221"/>
      <c r="P213" s="221"/>
      <c r="Q213" s="221"/>
      <c r="R213" s="221"/>
    </row>
    <row r="214" spans="1:18">
      <c r="A214" s="277"/>
      <c r="B214" s="237"/>
      <c r="C214" s="237"/>
      <c r="D214" s="278"/>
      <c r="E214" s="278"/>
      <c r="F214" s="279"/>
      <c r="G214" s="278"/>
      <c r="H214" s="279"/>
      <c r="I214" s="278"/>
      <c r="J214" s="278"/>
      <c r="K214" s="278"/>
      <c r="L214" s="278"/>
      <c r="M214" s="278"/>
      <c r="N214" s="221"/>
      <c r="O214" s="221"/>
      <c r="P214" s="221"/>
      <c r="Q214" s="221"/>
      <c r="R214" s="221"/>
    </row>
    <row r="215" spans="1:18">
      <c r="A215" s="277"/>
      <c r="B215" s="237"/>
      <c r="C215" s="237"/>
      <c r="D215" s="278"/>
      <c r="E215" s="278"/>
      <c r="F215" s="279"/>
      <c r="G215" s="278"/>
      <c r="H215" s="279"/>
      <c r="I215" s="278"/>
      <c r="J215" s="278"/>
      <c r="K215" s="278"/>
      <c r="L215" s="278"/>
      <c r="M215" s="278"/>
      <c r="N215" s="221"/>
      <c r="O215" s="221"/>
      <c r="P215" s="221"/>
      <c r="Q215" s="221"/>
      <c r="R215" s="221"/>
    </row>
    <row r="216" spans="1:18">
      <c r="A216" s="277"/>
      <c r="B216" s="237"/>
      <c r="C216" s="237"/>
      <c r="D216" s="278"/>
      <c r="E216" s="278"/>
      <c r="F216" s="279"/>
      <c r="G216" s="278"/>
      <c r="H216" s="279"/>
      <c r="I216" s="278"/>
      <c r="J216" s="278"/>
      <c r="K216" s="278"/>
      <c r="L216" s="278"/>
      <c r="M216" s="278"/>
      <c r="N216" s="221"/>
      <c r="O216" s="221"/>
      <c r="P216" s="221"/>
      <c r="Q216" s="221"/>
      <c r="R216" s="221"/>
    </row>
    <row r="217" spans="1:18">
      <c r="A217" s="277"/>
      <c r="B217" s="237"/>
      <c r="C217" s="237"/>
      <c r="D217" s="278"/>
      <c r="E217" s="278"/>
      <c r="F217" s="279"/>
      <c r="G217" s="278"/>
      <c r="H217" s="279"/>
      <c r="I217" s="278"/>
      <c r="J217" s="278"/>
      <c r="K217" s="278"/>
      <c r="L217" s="278"/>
      <c r="M217" s="278"/>
      <c r="N217" s="221"/>
      <c r="O217" s="221"/>
      <c r="P217" s="221"/>
      <c r="Q217" s="221"/>
      <c r="R217" s="221"/>
    </row>
    <row r="218" spans="1:18">
      <c r="A218" s="277"/>
      <c r="B218" s="237"/>
      <c r="C218" s="237"/>
      <c r="D218" s="278"/>
      <c r="E218" s="278"/>
      <c r="F218" s="279"/>
      <c r="G218" s="278"/>
      <c r="H218" s="279"/>
      <c r="I218" s="278"/>
      <c r="J218" s="278"/>
      <c r="K218" s="278"/>
      <c r="L218" s="278"/>
      <c r="M218" s="278"/>
      <c r="N218" s="221"/>
      <c r="O218" s="221"/>
      <c r="P218" s="221"/>
      <c r="Q218" s="221"/>
      <c r="R218" s="221"/>
    </row>
    <row r="219" spans="1:18">
      <c r="A219" s="277"/>
      <c r="B219" s="237"/>
      <c r="C219" s="237"/>
      <c r="D219" s="278"/>
      <c r="E219" s="278"/>
      <c r="F219" s="279"/>
      <c r="G219" s="278"/>
      <c r="H219" s="279"/>
      <c r="I219" s="278"/>
      <c r="J219" s="278"/>
      <c r="K219" s="278"/>
      <c r="L219" s="278"/>
      <c r="M219" s="278"/>
      <c r="N219" s="221"/>
      <c r="O219" s="221"/>
      <c r="P219" s="221"/>
      <c r="Q219" s="221"/>
      <c r="R219" s="221"/>
    </row>
    <row r="220" spans="1:18">
      <c r="A220" s="277"/>
      <c r="B220" s="237"/>
      <c r="C220" s="237"/>
      <c r="D220" s="278"/>
      <c r="E220" s="278"/>
      <c r="F220" s="279"/>
      <c r="G220" s="278"/>
      <c r="H220" s="279"/>
      <c r="I220" s="278"/>
      <c r="J220" s="278"/>
      <c r="K220" s="278"/>
      <c r="L220" s="278"/>
      <c r="M220" s="278"/>
      <c r="N220" s="221"/>
      <c r="O220" s="221"/>
      <c r="P220" s="221"/>
      <c r="Q220" s="221"/>
      <c r="R220" s="221"/>
    </row>
    <row r="221" spans="1:18">
      <c r="A221" s="277"/>
      <c r="B221" s="237"/>
      <c r="C221" s="237"/>
      <c r="D221" s="278"/>
      <c r="E221" s="278"/>
      <c r="F221" s="279"/>
      <c r="G221" s="278"/>
      <c r="H221" s="279"/>
      <c r="I221" s="278"/>
      <c r="J221" s="278"/>
      <c r="K221" s="278"/>
      <c r="L221" s="278"/>
      <c r="M221" s="278"/>
      <c r="N221" s="221"/>
      <c r="O221" s="221"/>
      <c r="P221" s="221"/>
      <c r="Q221" s="221"/>
      <c r="R221" s="221"/>
    </row>
    <row r="222" spans="1:18">
      <c r="A222" s="277"/>
      <c r="B222" s="237"/>
      <c r="C222" s="237"/>
      <c r="D222" s="278"/>
      <c r="E222" s="278"/>
      <c r="F222" s="279"/>
      <c r="G222" s="278"/>
      <c r="H222" s="279"/>
      <c r="I222" s="278"/>
      <c r="J222" s="278"/>
      <c r="K222" s="278"/>
      <c r="L222" s="278"/>
      <c r="M222" s="278"/>
      <c r="N222" s="221"/>
      <c r="O222" s="221"/>
      <c r="P222" s="221"/>
      <c r="Q222" s="221"/>
      <c r="R222" s="221"/>
    </row>
    <row r="223" spans="1:18">
      <c r="A223" s="277"/>
      <c r="B223" s="237"/>
      <c r="C223" s="237"/>
      <c r="D223" s="278"/>
      <c r="E223" s="278"/>
      <c r="F223" s="279"/>
      <c r="G223" s="278"/>
      <c r="H223" s="279"/>
      <c r="I223" s="278"/>
      <c r="J223" s="278"/>
      <c r="K223" s="278"/>
      <c r="L223" s="278"/>
      <c r="M223" s="278"/>
      <c r="N223" s="221"/>
      <c r="O223" s="221"/>
      <c r="P223" s="221"/>
      <c r="Q223" s="221"/>
      <c r="R223" s="221"/>
    </row>
    <row r="224" spans="1:18">
      <c r="A224" s="277"/>
      <c r="B224" s="237"/>
      <c r="C224" s="237"/>
      <c r="D224" s="278"/>
      <c r="E224" s="278"/>
      <c r="F224" s="279"/>
      <c r="G224" s="278"/>
      <c r="H224" s="279"/>
      <c r="I224" s="278"/>
      <c r="J224" s="278"/>
      <c r="K224" s="278"/>
      <c r="L224" s="278"/>
      <c r="M224" s="278"/>
      <c r="N224" s="221"/>
      <c r="O224" s="221"/>
      <c r="P224" s="221"/>
      <c r="Q224" s="221"/>
      <c r="R224" s="221"/>
    </row>
    <row r="225" spans="1:18">
      <c r="A225" s="277"/>
      <c r="B225" s="237"/>
      <c r="C225" s="237"/>
      <c r="D225" s="278"/>
      <c r="E225" s="278"/>
      <c r="F225" s="279"/>
      <c r="G225" s="278"/>
      <c r="H225" s="279"/>
      <c r="I225" s="278"/>
      <c r="J225" s="278"/>
      <c r="K225" s="278"/>
      <c r="L225" s="278"/>
      <c r="M225" s="278"/>
      <c r="N225" s="221"/>
      <c r="O225" s="221"/>
      <c r="P225" s="221"/>
      <c r="Q225" s="221"/>
      <c r="R225" s="221"/>
    </row>
    <row r="226" spans="1:18">
      <c r="A226" s="277"/>
      <c r="B226" s="237"/>
      <c r="C226" s="237"/>
      <c r="D226" s="278"/>
      <c r="E226" s="278"/>
      <c r="F226" s="279"/>
      <c r="G226" s="278"/>
      <c r="H226" s="279"/>
      <c r="I226" s="278"/>
      <c r="J226" s="278"/>
      <c r="K226" s="278"/>
      <c r="L226" s="278"/>
      <c r="M226" s="278"/>
      <c r="N226" s="221"/>
      <c r="O226" s="221"/>
      <c r="P226" s="221"/>
      <c r="Q226" s="221"/>
      <c r="R226" s="221"/>
    </row>
    <row r="227" spans="1:18">
      <c r="A227" s="277"/>
      <c r="B227" s="237"/>
      <c r="C227" s="237"/>
      <c r="D227" s="278"/>
      <c r="E227" s="278"/>
      <c r="F227" s="279"/>
      <c r="G227" s="278"/>
      <c r="H227" s="279"/>
      <c r="I227" s="278"/>
      <c r="J227" s="278"/>
      <c r="K227" s="278"/>
      <c r="L227" s="278"/>
      <c r="M227" s="278"/>
      <c r="N227" s="221"/>
      <c r="O227" s="221"/>
      <c r="P227" s="221"/>
      <c r="Q227" s="221"/>
      <c r="R227" s="221"/>
    </row>
    <row r="228" spans="1:18">
      <c r="A228" s="277"/>
      <c r="B228" s="237"/>
      <c r="C228" s="237"/>
      <c r="D228" s="278"/>
      <c r="E228" s="278"/>
      <c r="F228" s="279"/>
      <c r="G228" s="278"/>
      <c r="H228" s="279"/>
      <c r="I228" s="278"/>
      <c r="J228" s="278"/>
      <c r="K228" s="278"/>
      <c r="L228" s="278"/>
      <c r="M228" s="278"/>
      <c r="N228" s="221"/>
      <c r="O228" s="221"/>
      <c r="P228" s="221"/>
      <c r="Q228" s="221"/>
      <c r="R228" s="221"/>
    </row>
    <row r="229" spans="1:18">
      <c r="A229" s="277"/>
      <c r="B229" s="237"/>
      <c r="C229" s="237"/>
      <c r="D229" s="278"/>
      <c r="E229" s="278"/>
      <c r="F229" s="279"/>
      <c r="G229" s="278"/>
      <c r="H229" s="279"/>
      <c r="I229" s="278"/>
      <c r="J229" s="278"/>
      <c r="K229" s="278"/>
      <c r="L229" s="278"/>
      <c r="M229" s="278"/>
      <c r="N229" s="221"/>
      <c r="O229" s="221"/>
      <c r="P229" s="221"/>
      <c r="Q229" s="221"/>
      <c r="R229" s="221"/>
    </row>
    <row r="230" spans="1:18">
      <c r="A230" s="277"/>
      <c r="B230" s="237"/>
      <c r="C230" s="237"/>
      <c r="D230" s="278"/>
      <c r="E230" s="278"/>
      <c r="F230" s="279"/>
      <c r="G230" s="278"/>
      <c r="H230" s="279"/>
      <c r="I230" s="278"/>
      <c r="J230" s="278"/>
      <c r="K230" s="278"/>
      <c r="L230" s="278"/>
      <c r="M230" s="278"/>
      <c r="N230" s="221"/>
      <c r="O230" s="221"/>
      <c r="P230" s="221"/>
      <c r="Q230" s="221"/>
      <c r="R230" s="221"/>
    </row>
    <row r="231" spans="1:18">
      <c r="A231" s="277"/>
      <c r="B231" s="237"/>
      <c r="C231" s="237"/>
      <c r="D231" s="278"/>
      <c r="E231" s="278"/>
      <c r="F231" s="279"/>
      <c r="G231" s="278"/>
      <c r="H231" s="279"/>
      <c r="I231" s="278"/>
      <c r="J231" s="278"/>
      <c r="K231" s="278"/>
      <c r="L231" s="278"/>
      <c r="M231" s="278"/>
      <c r="N231" s="221"/>
      <c r="O231" s="221"/>
      <c r="P231" s="221"/>
      <c r="Q231" s="221"/>
      <c r="R231" s="221"/>
    </row>
    <row r="232" spans="1:18">
      <c r="A232" s="277"/>
      <c r="B232" s="237"/>
      <c r="C232" s="237"/>
      <c r="D232" s="278"/>
      <c r="E232" s="278"/>
      <c r="F232" s="279"/>
      <c r="G232" s="278"/>
      <c r="H232" s="279"/>
      <c r="I232" s="278"/>
      <c r="J232" s="278"/>
      <c r="K232" s="278"/>
      <c r="L232" s="278"/>
      <c r="M232" s="278"/>
      <c r="N232" s="221"/>
      <c r="O232" s="221"/>
      <c r="P232" s="221"/>
      <c r="Q232" s="221"/>
      <c r="R232" s="221"/>
    </row>
    <row r="233" spans="1:18">
      <c r="A233" s="277"/>
      <c r="B233" s="237"/>
      <c r="C233" s="237"/>
      <c r="D233" s="278"/>
      <c r="E233" s="278"/>
      <c r="F233" s="279"/>
      <c r="G233" s="278"/>
      <c r="H233" s="279"/>
      <c r="I233" s="278"/>
      <c r="J233" s="278"/>
      <c r="K233" s="278"/>
      <c r="L233" s="278"/>
      <c r="M233" s="278"/>
      <c r="N233" s="221"/>
      <c r="O233" s="221"/>
      <c r="P233" s="221"/>
      <c r="Q233" s="221"/>
      <c r="R233" s="221"/>
    </row>
    <row r="234" spans="1:18">
      <c r="A234" s="277"/>
      <c r="B234" s="237"/>
      <c r="C234" s="237"/>
      <c r="D234" s="278"/>
      <c r="E234" s="278"/>
      <c r="F234" s="279"/>
      <c r="G234" s="278"/>
      <c r="H234" s="279"/>
      <c r="I234" s="278"/>
      <c r="J234" s="278"/>
      <c r="K234" s="278"/>
      <c r="L234" s="278"/>
      <c r="M234" s="278"/>
      <c r="N234" s="221"/>
      <c r="O234" s="221"/>
      <c r="P234" s="221"/>
      <c r="Q234" s="221"/>
      <c r="R234" s="221"/>
    </row>
    <row r="235" spans="1:18">
      <c r="A235" s="277"/>
      <c r="B235" s="237"/>
      <c r="C235" s="237"/>
      <c r="D235" s="278"/>
      <c r="E235" s="278"/>
      <c r="F235" s="279"/>
      <c r="G235" s="278"/>
      <c r="H235" s="279"/>
      <c r="I235" s="278"/>
      <c r="J235" s="278"/>
      <c r="K235" s="278"/>
      <c r="L235" s="278"/>
      <c r="M235" s="278"/>
      <c r="N235" s="221"/>
      <c r="O235" s="221"/>
      <c r="P235" s="221"/>
      <c r="Q235" s="221"/>
      <c r="R235" s="221"/>
    </row>
    <row r="236" spans="1:18">
      <c r="A236" s="277"/>
      <c r="B236" s="237"/>
      <c r="C236" s="237"/>
      <c r="D236" s="278"/>
      <c r="E236" s="278"/>
      <c r="F236" s="279"/>
      <c r="G236" s="278"/>
      <c r="H236" s="279"/>
      <c r="I236" s="278"/>
      <c r="J236" s="278"/>
      <c r="K236" s="278"/>
      <c r="L236" s="278"/>
      <c r="M236" s="278"/>
      <c r="N236" s="221"/>
      <c r="O236" s="221"/>
      <c r="P236" s="221"/>
      <c r="Q236" s="221"/>
      <c r="R236" s="221"/>
    </row>
    <row r="237" spans="1:18">
      <c r="A237" s="277"/>
      <c r="B237" s="237"/>
      <c r="C237" s="237"/>
      <c r="D237" s="278"/>
      <c r="E237" s="278"/>
      <c r="F237" s="279"/>
      <c r="G237" s="278"/>
      <c r="H237" s="279"/>
      <c r="I237" s="278"/>
      <c r="J237" s="278"/>
      <c r="K237" s="278"/>
      <c r="L237" s="278"/>
      <c r="M237" s="278"/>
      <c r="N237" s="221"/>
      <c r="O237" s="221"/>
      <c r="P237" s="221"/>
      <c r="Q237" s="221"/>
      <c r="R237" s="221"/>
    </row>
    <row r="238" spans="1:18">
      <c r="A238" s="277"/>
      <c r="B238" s="237"/>
      <c r="C238" s="237"/>
      <c r="D238" s="278"/>
      <c r="E238" s="278"/>
      <c r="F238" s="279"/>
      <c r="G238" s="278"/>
      <c r="H238" s="279"/>
      <c r="I238" s="278"/>
      <c r="J238" s="278"/>
      <c r="K238" s="278"/>
      <c r="L238" s="278"/>
      <c r="M238" s="278"/>
      <c r="N238" s="221"/>
      <c r="O238" s="221"/>
      <c r="P238" s="221"/>
      <c r="Q238" s="221"/>
      <c r="R238" s="221"/>
    </row>
    <row r="239" spans="1:18">
      <c r="A239" s="277"/>
      <c r="B239" s="237"/>
      <c r="C239" s="237"/>
      <c r="D239" s="278"/>
      <c r="E239" s="278"/>
      <c r="F239" s="279"/>
      <c r="G239" s="278"/>
      <c r="H239" s="279"/>
      <c r="I239" s="278"/>
      <c r="J239" s="278"/>
      <c r="K239" s="278"/>
      <c r="L239" s="278"/>
      <c r="M239" s="278"/>
      <c r="N239" s="221"/>
      <c r="O239" s="221"/>
      <c r="P239" s="221"/>
      <c r="Q239" s="221"/>
      <c r="R239" s="221"/>
    </row>
    <row r="240" spans="1:18">
      <c r="A240" s="277"/>
      <c r="B240" s="237"/>
      <c r="C240" s="237"/>
      <c r="D240" s="278"/>
      <c r="E240" s="278"/>
      <c r="F240" s="279"/>
      <c r="G240" s="278"/>
      <c r="H240" s="279"/>
      <c r="I240" s="278"/>
      <c r="J240" s="278"/>
      <c r="K240" s="278"/>
      <c r="L240" s="278"/>
      <c r="M240" s="278"/>
      <c r="N240" s="221"/>
      <c r="O240" s="221"/>
      <c r="P240" s="221"/>
      <c r="Q240" s="221"/>
      <c r="R240" s="221"/>
    </row>
    <row r="241" spans="1:18">
      <c r="A241" s="277"/>
      <c r="B241" s="237"/>
      <c r="C241" s="237"/>
      <c r="D241" s="278"/>
      <c r="E241" s="278"/>
      <c r="F241" s="279"/>
      <c r="G241" s="278"/>
      <c r="H241" s="279"/>
      <c r="I241" s="278"/>
      <c r="J241" s="278"/>
      <c r="K241" s="278"/>
      <c r="L241" s="278"/>
      <c r="M241" s="278"/>
      <c r="N241" s="221"/>
      <c r="O241" s="221"/>
      <c r="P241" s="221"/>
      <c r="Q241" s="221"/>
      <c r="R241" s="221"/>
    </row>
    <row r="242" spans="1:18">
      <c r="A242" s="277"/>
      <c r="B242" s="237"/>
      <c r="C242" s="237"/>
      <c r="D242" s="278"/>
      <c r="E242" s="278"/>
      <c r="F242" s="279"/>
      <c r="G242" s="278"/>
      <c r="H242" s="279"/>
      <c r="I242" s="278"/>
      <c r="J242" s="278"/>
      <c r="K242" s="278"/>
      <c r="L242" s="278"/>
      <c r="M242" s="278"/>
      <c r="N242" s="221"/>
      <c r="O242" s="221"/>
      <c r="P242" s="221"/>
      <c r="Q242" s="221"/>
      <c r="R242" s="221"/>
    </row>
    <row r="243" spans="1:18">
      <c r="A243" s="277"/>
      <c r="B243" s="237"/>
      <c r="C243" s="237"/>
      <c r="D243" s="278"/>
      <c r="E243" s="278"/>
      <c r="F243" s="279"/>
      <c r="G243" s="278"/>
      <c r="H243" s="279"/>
      <c r="I243" s="278"/>
      <c r="J243" s="278"/>
      <c r="K243" s="278"/>
      <c r="L243" s="278"/>
      <c r="M243" s="278"/>
      <c r="N243" s="221"/>
      <c r="O243" s="221"/>
      <c r="P243" s="221"/>
      <c r="Q243" s="221"/>
      <c r="R243" s="221"/>
    </row>
    <row r="244" spans="1:18">
      <c r="A244" s="277"/>
      <c r="B244" s="237"/>
      <c r="C244" s="237"/>
      <c r="D244" s="278"/>
      <c r="E244" s="278"/>
      <c r="F244" s="279"/>
      <c r="G244" s="278"/>
      <c r="H244" s="279"/>
      <c r="I244" s="278"/>
      <c r="J244" s="278"/>
      <c r="K244" s="278"/>
      <c r="L244" s="278"/>
      <c r="M244" s="278"/>
      <c r="N244" s="221"/>
      <c r="O244" s="221"/>
      <c r="P244" s="221"/>
      <c r="Q244" s="221"/>
      <c r="R244" s="221"/>
    </row>
    <row r="245" spans="1:18">
      <c r="A245" s="277"/>
      <c r="B245" s="237"/>
      <c r="C245" s="237"/>
      <c r="D245" s="278"/>
      <c r="E245" s="278"/>
      <c r="F245" s="279"/>
      <c r="G245" s="278"/>
      <c r="H245" s="279"/>
      <c r="I245" s="278"/>
      <c r="J245" s="278"/>
      <c r="K245" s="278"/>
      <c r="L245" s="278"/>
      <c r="M245" s="278"/>
      <c r="N245" s="221"/>
      <c r="O245" s="221"/>
      <c r="P245" s="221"/>
      <c r="Q245" s="221"/>
      <c r="R245" s="221"/>
    </row>
    <row r="246" spans="1:18">
      <c r="A246" s="277"/>
      <c r="B246" s="237"/>
      <c r="C246" s="237"/>
      <c r="D246" s="278"/>
      <c r="E246" s="278"/>
      <c r="F246" s="279"/>
      <c r="G246" s="278"/>
      <c r="H246" s="279"/>
      <c r="I246" s="278"/>
      <c r="J246" s="278"/>
      <c r="K246" s="278"/>
      <c r="L246" s="278"/>
      <c r="M246" s="278"/>
      <c r="N246" s="221"/>
      <c r="O246" s="221"/>
      <c r="P246" s="221"/>
      <c r="Q246" s="221"/>
      <c r="R246" s="221"/>
    </row>
    <row r="247" spans="1:18">
      <c r="A247" s="277"/>
      <c r="B247" s="237"/>
      <c r="C247" s="237"/>
      <c r="D247" s="278"/>
      <c r="E247" s="278"/>
      <c r="F247" s="279"/>
      <c r="G247" s="278"/>
      <c r="H247" s="279"/>
      <c r="I247" s="278"/>
      <c r="J247" s="278"/>
      <c r="K247" s="278"/>
      <c r="L247" s="278"/>
      <c r="M247" s="278"/>
      <c r="N247" s="221"/>
      <c r="O247" s="221"/>
      <c r="P247" s="221"/>
      <c r="Q247" s="221"/>
      <c r="R247" s="221"/>
    </row>
    <row r="248" spans="1:18">
      <c r="A248" s="277"/>
      <c r="B248" s="237"/>
      <c r="C248" s="237"/>
      <c r="D248" s="278"/>
      <c r="E248" s="278"/>
      <c r="F248" s="279"/>
      <c r="G248" s="278"/>
      <c r="H248" s="279"/>
      <c r="I248" s="278"/>
      <c r="J248" s="278"/>
      <c r="K248" s="278"/>
      <c r="L248" s="278"/>
      <c r="M248" s="278"/>
      <c r="N248" s="221"/>
      <c r="O248" s="221"/>
      <c r="P248" s="221"/>
      <c r="Q248" s="221"/>
      <c r="R248" s="221"/>
    </row>
    <row r="249" spans="1:18">
      <c r="A249" s="277"/>
      <c r="B249" s="237"/>
      <c r="C249" s="237"/>
      <c r="D249" s="278"/>
      <c r="E249" s="278"/>
      <c r="F249" s="279"/>
      <c r="G249" s="278"/>
      <c r="H249" s="279"/>
      <c r="I249" s="278"/>
      <c r="J249" s="278"/>
      <c r="K249" s="278"/>
      <c r="L249" s="278"/>
      <c r="M249" s="278"/>
      <c r="N249" s="221"/>
      <c r="O249" s="221"/>
      <c r="P249" s="221"/>
      <c r="Q249" s="221"/>
      <c r="R249" s="221"/>
    </row>
    <row r="250" spans="1:18">
      <c r="A250" s="277"/>
      <c r="B250" s="237"/>
      <c r="C250" s="237"/>
      <c r="D250" s="278"/>
      <c r="E250" s="278"/>
      <c r="F250" s="279"/>
      <c r="G250" s="278"/>
      <c r="H250" s="279"/>
      <c r="I250" s="278"/>
      <c r="J250" s="278"/>
      <c r="K250" s="278"/>
      <c r="L250" s="278"/>
      <c r="M250" s="278"/>
      <c r="N250" s="221"/>
      <c r="O250" s="221"/>
      <c r="P250" s="221"/>
      <c r="Q250" s="221"/>
      <c r="R250" s="221"/>
    </row>
    <row r="251" spans="1:18">
      <c r="A251" s="277"/>
      <c r="B251" s="237"/>
      <c r="C251" s="237"/>
      <c r="D251" s="278"/>
      <c r="E251" s="278"/>
      <c r="F251" s="279"/>
      <c r="G251" s="278"/>
      <c r="H251" s="279"/>
      <c r="I251" s="278"/>
      <c r="J251" s="278"/>
      <c r="K251" s="278"/>
      <c r="L251" s="278"/>
      <c r="M251" s="278"/>
      <c r="N251" s="221"/>
      <c r="O251" s="221"/>
      <c r="P251" s="221"/>
      <c r="Q251" s="221"/>
      <c r="R251" s="221"/>
    </row>
    <row r="252" spans="1:18">
      <c r="A252" s="277"/>
      <c r="B252" s="237"/>
      <c r="C252" s="237"/>
      <c r="D252" s="278"/>
      <c r="E252" s="278"/>
      <c r="F252" s="279"/>
      <c r="G252" s="278"/>
      <c r="H252" s="279"/>
      <c r="I252" s="278"/>
      <c r="J252" s="278"/>
      <c r="K252" s="278"/>
      <c r="L252" s="278"/>
      <c r="M252" s="278"/>
      <c r="N252" s="221"/>
      <c r="O252" s="221"/>
      <c r="P252" s="221"/>
      <c r="Q252" s="221"/>
      <c r="R252" s="221"/>
    </row>
    <row r="253" spans="1:18">
      <c r="A253" s="277"/>
      <c r="B253" s="237"/>
      <c r="C253" s="237"/>
      <c r="D253" s="278"/>
      <c r="E253" s="278"/>
      <c r="F253" s="279"/>
      <c r="G253" s="278"/>
      <c r="H253" s="279"/>
      <c r="I253" s="278"/>
      <c r="J253" s="278"/>
      <c r="K253" s="278"/>
      <c r="L253" s="278"/>
      <c r="M253" s="278"/>
      <c r="N253" s="221"/>
      <c r="O253" s="221"/>
      <c r="P253" s="221"/>
      <c r="Q253" s="221"/>
      <c r="R253" s="221"/>
    </row>
    <row r="254" spans="1:18">
      <c r="A254" s="277"/>
      <c r="B254" s="237"/>
      <c r="C254" s="237"/>
      <c r="D254" s="278"/>
      <c r="E254" s="278"/>
      <c r="F254" s="279"/>
      <c r="G254" s="278"/>
      <c r="H254" s="279"/>
      <c r="I254" s="278"/>
      <c r="J254" s="278"/>
      <c r="K254" s="278"/>
      <c r="L254" s="278"/>
      <c r="M254" s="278"/>
      <c r="N254" s="221"/>
      <c r="O254" s="221"/>
      <c r="P254" s="221"/>
      <c r="Q254" s="221"/>
      <c r="R254" s="221"/>
    </row>
    <row r="255" spans="1:18">
      <c r="A255" s="277"/>
      <c r="B255" s="237"/>
      <c r="C255" s="237"/>
      <c r="D255" s="278"/>
      <c r="E255" s="278"/>
      <c r="F255" s="279"/>
      <c r="G255" s="278"/>
      <c r="H255" s="279"/>
      <c r="I255" s="278"/>
      <c r="J255" s="278"/>
      <c r="K255" s="278"/>
      <c r="L255" s="278"/>
      <c r="M255" s="278"/>
      <c r="N255" s="221"/>
      <c r="O255" s="221"/>
      <c r="P255" s="221"/>
      <c r="Q255" s="221"/>
      <c r="R255" s="221"/>
    </row>
    <row r="256" spans="1:18">
      <c r="A256" s="277"/>
      <c r="B256" s="237"/>
      <c r="C256" s="237"/>
      <c r="D256" s="278"/>
      <c r="E256" s="278"/>
      <c r="F256" s="279"/>
      <c r="G256" s="278"/>
      <c r="H256" s="279"/>
      <c r="I256" s="278"/>
      <c r="J256" s="278"/>
      <c r="K256" s="278"/>
      <c r="L256" s="278"/>
      <c r="M256" s="278"/>
      <c r="N256" s="221"/>
      <c r="O256" s="221"/>
      <c r="P256" s="221"/>
      <c r="Q256" s="221"/>
      <c r="R256" s="221"/>
    </row>
    <row r="257" spans="1:18">
      <c r="A257" s="277"/>
      <c r="B257" s="237"/>
      <c r="C257" s="237"/>
      <c r="D257" s="278"/>
      <c r="E257" s="278"/>
      <c r="F257" s="279"/>
      <c r="G257" s="278"/>
      <c r="H257" s="279"/>
      <c r="I257" s="278"/>
      <c r="J257" s="278"/>
      <c r="K257" s="278"/>
      <c r="L257" s="278"/>
      <c r="M257" s="278"/>
      <c r="N257" s="221"/>
      <c r="O257" s="221"/>
      <c r="P257" s="221"/>
      <c r="Q257" s="221"/>
      <c r="R257" s="221"/>
    </row>
    <row r="258" spans="1:18">
      <c r="A258" s="277"/>
      <c r="B258" s="237"/>
      <c r="C258" s="237"/>
      <c r="D258" s="278"/>
      <c r="E258" s="278"/>
      <c r="F258" s="279"/>
      <c r="G258" s="278"/>
      <c r="H258" s="279"/>
      <c r="I258" s="278"/>
      <c r="J258" s="278"/>
      <c r="K258" s="278"/>
      <c r="L258" s="278"/>
      <c r="M258" s="278"/>
      <c r="N258" s="221"/>
      <c r="O258" s="221"/>
      <c r="P258" s="221"/>
      <c r="Q258" s="221"/>
      <c r="R258" s="221"/>
    </row>
    <row r="259" spans="1:18">
      <c r="A259" s="277"/>
      <c r="B259" s="237"/>
      <c r="C259" s="237"/>
      <c r="D259" s="278"/>
      <c r="E259" s="278"/>
      <c r="F259" s="279"/>
      <c r="G259" s="278"/>
      <c r="H259" s="279"/>
      <c r="I259" s="278"/>
      <c r="J259" s="278"/>
      <c r="K259" s="278"/>
      <c r="L259" s="278"/>
      <c r="M259" s="278"/>
      <c r="N259" s="221"/>
      <c r="O259" s="221"/>
      <c r="P259" s="221"/>
      <c r="Q259" s="221"/>
      <c r="R259" s="221"/>
    </row>
    <row r="260" spans="1:18">
      <c r="A260" s="277"/>
      <c r="B260" s="237"/>
      <c r="C260" s="237"/>
      <c r="D260" s="278"/>
      <c r="E260" s="278"/>
      <c r="F260" s="279"/>
      <c r="G260" s="278"/>
      <c r="H260" s="279"/>
      <c r="I260" s="278"/>
      <c r="J260" s="278"/>
      <c r="K260" s="278"/>
      <c r="L260" s="278"/>
      <c r="M260" s="278"/>
      <c r="N260" s="221"/>
      <c r="O260" s="221"/>
      <c r="P260" s="221"/>
      <c r="Q260" s="221"/>
      <c r="R260" s="221"/>
    </row>
    <row r="261" spans="1:18">
      <c r="A261" s="277"/>
      <c r="B261" s="237"/>
      <c r="C261" s="237"/>
      <c r="D261" s="278"/>
      <c r="E261" s="278"/>
      <c r="F261" s="279"/>
      <c r="G261" s="278"/>
      <c r="H261" s="279"/>
      <c r="I261" s="278"/>
      <c r="J261" s="278"/>
      <c r="K261" s="278"/>
      <c r="L261" s="278"/>
      <c r="M261" s="278"/>
      <c r="N261" s="221"/>
      <c r="O261" s="221"/>
      <c r="P261" s="221"/>
      <c r="Q261" s="221"/>
      <c r="R261" s="221"/>
    </row>
    <row r="262" spans="1:18">
      <c r="A262" s="277"/>
      <c r="B262" s="237"/>
      <c r="C262" s="237"/>
      <c r="D262" s="278"/>
      <c r="E262" s="278"/>
      <c r="F262" s="279"/>
      <c r="G262" s="278"/>
      <c r="H262" s="279"/>
      <c r="I262" s="278"/>
      <c r="J262" s="278"/>
      <c r="K262" s="278"/>
      <c r="L262" s="278"/>
      <c r="M262" s="278"/>
      <c r="N262" s="221"/>
      <c r="O262" s="221"/>
      <c r="P262" s="221"/>
      <c r="Q262" s="221"/>
      <c r="R262" s="221"/>
    </row>
    <row r="263" spans="1:18">
      <c r="A263" s="277"/>
      <c r="B263" s="237"/>
      <c r="C263" s="237"/>
      <c r="D263" s="278"/>
      <c r="E263" s="278"/>
      <c r="F263" s="279"/>
      <c r="G263" s="278"/>
      <c r="H263" s="279"/>
      <c r="I263" s="278"/>
      <c r="J263" s="278"/>
      <c r="K263" s="278"/>
      <c r="L263" s="278"/>
      <c r="M263" s="278"/>
      <c r="N263" s="221"/>
      <c r="O263" s="221"/>
      <c r="P263" s="221"/>
      <c r="Q263" s="221"/>
      <c r="R263" s="221"/>
    </row>
    <row r="264" spans="1:18">
      <c r="A264" s="277"/>
      <c r="B264" s="237"/>
      <c r="C264" s="237"/>
      <c r="D264" s="278"/>
      <c r="E264" s="278"/>
      <c r="F264" s="279"/>
      <c r="G264" s="278"/>
      <c r="H264" s="279"/>
      <c r="I264" s="278"/>
      <c r="J264" s="278"/>
      <c r="K264" s="278"/>
      <c r="L264" s="278"/>
      <c r="M264" s="278"/>
      <c r="N264" s="221"/>
      <c r="O264" s="221"/>
      <c r="P264" s="221"/>
      <c r="Q264" s="221"/>
      <c r="R264" s="221"/>
    </row>
    <row r="265" spans="1:18">
      <c r="A265" s="277"/>
      <c r="B265" s="237"/>
      <c r="C265" s="237"/>
      <c r="D265" s="278"/>
      <c r="E265" s="278"/>
      <c r="F265" s="279"/>
      <c r="G265" s="278"/>
      <c r="H265" s="279"/>
      <c r="I265" s="278"/>
      <c r="J265" s="278"/>
      <c r="K265" s="278"/>
      <c r="L265" s="278"/>
      <c r="M265" s="278"/>
      <c r="N265" s="221"/>
      <c r="O265" s="221"/>
      <c r="P265" s="221"/>
      <c r="Q265" s="221"/>
      <c r="R265" s="221"/>
    </row>
    <row r="266" spans="1:18">
      <c r="A266" s="277"/>
      <c r="B266" s="237"/>
      <c r="C266" s="237"/>
      <c r="D266" s="278"/>
      <c r="E266" s="278"/>
      <c r="F266" s="279"/>
      <c r="G266" s="278"/>
      <c r="H266" s="279"/>
      <c r="I266" s="278"/>
      <c r="J266" s="278"/>
      <c r="K266" s="278"/>
      <c r="L266" s="278"/>
      <c r="M266" s="278"/>
      <c r="N266" s="221"/>
      <c r="O266" s="221"/>
      <c r="P266" s="221"/>
      <c r="Q266" s="221"/>
      <c r="R266" s="221"/>
    </row>
    <row r="267" spans="1:18">
      <c r="A267" s="277"/>
      <c r="B267" s="237"/>
      <c r="C267" s="237"/>
      <c r="D267" s="278"/>
      <c r="E267" s="278"/>
      <c r="F267" s="279"/>
      <c r="G267" s="278"/>
      <c r="H267" s="279"/>
      <c r="I267" s="278"/>
      <c r="J267" s="278"/>
      <c r="K267" s="278"/>
      <c r="L267" s="278"/>
      <c r="M267" s="278"/>
      <c r="N267" s="221"/>
      <c r="O267" s="221"/>
      <c r="P267" s="221"/>
      <c r="Q267" s="221"/>
      <c r="R267" s="221"/>
    </row>
    <row r="268" spans="1:18">
      <c r="A268" s="277"/>
      <c r="B268" s="237"/>
      <c r="C268" s="237"/>
      <c r="D268" s="278"/>
      <c r="E268" s="278"/>
      <c r="F268" s="279"/>
      <c r="G268" s="278"/>
      <c r="H268" s="279"/>
      <c r="I268" s="278"/>
      <c r="J268" s="278"/>
      <c r="K268" s="278"/>
      <c r="L268" s="278"/>
      <c r="M268" s="278"/>
      <c r="N268" s="221"/>
      <c r="O268" s="221"/>
      <c r="P268" s="221"/>
      <c r="Q268" s="221"/>
      <c r="R268" s="221"/>
    </row>
    <row r="269" spans="1:18">
      <c r="A269" s="277"/>
      <c r="B269" s="237"/>
      <c r="C269" s="237"/>
      <c r="D269" s="278"/>
      <c r="E269" s="278"/>
      <c r="F269" s="279"/>
      <c r="G269" s="278"/>
      <c r="H269" s="279"/>
      <c r="I269" s="278"/>
      <c r="J269" s="278"/>
      <c r="K269" s="278"/>
      <c r="L269" s="278"/>
      <c r="M269" s="278"/>
      <c r="N269" s="221"/>
      <c r="O269" s="221"/>
      <c r="P269" s="221"/>
      <c r="Q269" s="221"/>
      <c r="R269" s="221"/>
    </row>
    <row r="270" spans="1:18">
      <c r="A270" s="277"/>
      <c r="B270" s="237"/>
      <c r="C270" s="237"/>
      <c r="D270" s="278"/>
      <c r="E270" s="278"/>
      <c r="F270" s="279"/>
      <c r="G270" s="278"/>
      <c r="H270" s="279"/>
      <c r="I270" s="278"/>
      <c r="J270" s="278"/>
      <c r="K270" s="278"/>
      <c r="L270" s="278"/>
      <c r="M270" s="278"/>
      <c r="N270" s="221"/>
      <c r="O270" s="221"/>
      <c r="P270" s="221"/>
      <c r="Q270" s="221"/>
      <c r="R270" s="221"/>
    </row>
    <row r="271" spans="1:18">
      <c r="A271" s="277"/>
      <c r="B271" s="237"/>
      <c r="C271" s="237"/>
      <c r="D271" s="278"/>
      <c r="E271" s="278"/>
      <c r="F271" s="279"/>
      <c r="G271" s="278"/>
      <c r="H271" s="279"/>
      <c r="I271" s="278"/>
      <c r="J271" s="278"/>
      <c r="K271" s="278"/>
      <c r="L271" s="278"/>
      <c r="M271" s="278"/>
      <c r="N271" s="221"/>
      <c r="O271" s="221"/>
      <c r="P271" s="221"/>
      <c r="Q271" s="221"/>
      <c r="R271" s="221"/>
    </row>
    <row r="272" spans="1:18">
      <c r="A272" s="277"/>
      <c r="B272" s="237"/>
      <c r="C272" s="237"/>
      <c r="D272" s="278"/>
      <c r="E272" s="278"/>
      <c r="F272" s="279"/>
      <c r="G272" s="278"/>
      <c r="H272" s="279"/>
      <c r="I272" s="278"/>
      <c r="J272" s="278"/>
      <c r="K272" s="278"/>
      <c r="L272" s="278"/>
      <c r="M272" s="278"/>
      <c r="N272" s="221"/>
      <c r="O272" s="221"/>
      <c r="P272" s="221"/>
      <c r="Q272" s="221"/>
      <c r="R272" s="221"/>
    </row>
    <row r="273" spans="1:18">
      <c r="A273" s="277"/>
      <c r="B273" s="237"/>
      <c r="C273" s="237"/>
      <c r="D273" s="278"/>
      <c r="E273" s="278"/>
      <c r="F273" s="279"/>
      <c r="G273" s="278"/>
      <c r="H273" s="279"/>
      <c r="I273" s="278"/>
      <c r="J273" s="278"/>
      <c r="K273" s="278"/>
      <c r="L273" s="278"/>
      <c r="M273" s="278"/>
      <c r="N273" s="221"/>
      <c r="O273" s="221"/>
      <c r="P273" s="221"/>
      <c r="Q273" s="221"/>
      <c r="R273" s="221"/>
    </row>
    <row r="274" spans="1:18">
      <c r="A274" s="277"/>
      <c r="B274" s="237"/>
      <c r="C274" s="237"/>
      <c r="D274" s="278"/>
      <c r="E274" s="278"/>
      <c r="F274" s="279"/>
      <c r="G274" s="278"/>
      <c r="H274" s="279"/>
      <c r="I274" s="278"/>
      <c r="J274" s="278"/>
      <c r="K274" s="278"/>
      <c r="L274" s="278"/>
      <c r="M274" s="278"/>
      <c r="N274" s="221"/>
      <c r="O274" s="221"/>
      <c r="P274" s="221"/>
      <c r="Q274" s="221"/>
      <c r="R274" s="221"/>
    </row>
    <row r="275" spans="1:18">
      <c r="A275" s="277"/>
      <c r="B275" s="237"/>
      <c r="C275" s="237"/>
      <c r="D275" s="278"/>
      <c r="E275" s="278"/>
      <c r="F275" s="279"/>
      <c r="G275" s="278"/>
      <c r="H275" s="279"/>
      <c r="I275" s="278"/>
      <c r="J275" s="278"/>
      <c r="K275" s="278"/>
      <c r="L275" s="278"/>
      <c r="M275" s="278"/>
      <c r="N275" s="221"/>
      <c r="O275" s="221"/>
      <c r="P275" s="221"/>
      <c r="Q275" s="221"/>
      <c r="R275" s="221"/>
    </row>
    <row r="276" spans="1:18">
      <c r="A276" s="277"/>
      <c r="B276" s="237"/>
      <c r="C276" s="237"/>
      <c r="D276" s="278"/>
      <c r="E276" s="278"/>
      <c r="F276" s="279"/>
      <c r="G276" s="278"/>
      <c r="H276" s="279"/>
      <c r="I276" s="278"/>
      <c r="J276" s="278"/>
      <c r="K276" s="278"/>
      <c r="L276" s="278"/>
      <c r="M276" s="278"/>
      <c r="N276" s="221"/>
      <c r="O276" s="221"/>
      <c r="P276" s="221"/>
      <c r="Q276" s="221"/>
      <c r="R276" s="221"/>
    </row>
    <row r="277" spans="1:18">
      <c r="A277" s="277"/>
      <c r="B277" s="237"/>
      <c r="C277" s="237"/>
      <c r="D277" s="278"/>
      <c r="E277" s="278"/>
      <c r="F277" s="279"/>
      <c r="G277" s="278"/>
      <c r="H277" s="279"/>
      <c r="I277" s="278"/>
      <c r="J277" s="278"/>
      <c r="K277" s="278"/>
      <c r="L277" s="278"/>
      <c r="M277" s="278"/>
      <c r="N277" s="221"/>
      <c r="O277" s="221"/>
      <c r="P277" s="221"/>
      <c r="Q277" s="221"/>
      <c r="R277" s="221"/>
    </row>
    <row r="278" spans="1:18">
      <c r="A278" s="277"/>
      <c r="B278" s="237"/>
      <c r="C278" s="237"/>
      <c r="D278" s="278"/>
      <c r="E278" s="278"/>
      <c r="F278" s="279"/>
      <c r="G278" s="278"/>
      <c r="H278" s="279"/>
      <c r="I278" s="278"/>
      <c r="J278" s="278"/>
      <c r="K278" s="278"/>
      <c r="L278" s="278"/>
      <c r="M278" s="278"/>
      <c r="N278" s="221"/>
      <c r="O278" s="221"/>
      <c r="P278" s="221"/>
      <c r="Q278" s="221"/>
      <c r="R278" s="221"/>
    </row>
    <row r="279" spans="1:18">
      <c r="A279" s="277"/>
      <c r="B279" s="237"/>
      <c r="C279" s="237"/>
      <c r="D279" s="278"/>
      <c r="E279" s="278"/>
      <c r="F279" s="279"/>
      <c r="G279" s="278"/>
      <c r="H279" s="279"/>
      <c r="I279" s="278"/>
      <c r="J279" s="278"/>
      <c r="K279" s="278"/>
      <c r="L279" s="278"/>
      <c r="M279" s="278"/>
      <c r="N279" s="221"/>
      <c r="O279" s="221"/>
      <c r="P279" s="221"/>
      <c r="Q279" s="221"/>
      <c r="R279" s="221"/>
    </row>
    <row r="280" spans="1:18">
      <c r="A280" s="277"/>
      <c r="B280" s="237"/>
      <c r="C280" s="237"/>
      <c r="D280" s="278"/>
      <c r="E280" s="278"/>
      <c r="F280" s="279"/>
      <c r="G280" s="278"/>
      <c r="H280" s="279"/>
      <c r="I280" s="278"/>
      <c r="J280" s="278"/>
      <c r="K280" s="278"/>
      <c r="L280" s="278"/>
      <c r="M280" s="278"/>
      <c r="N280" s="221"/>
      <c r="O280" s="221"/>
      <c r="P280" s="221"/>
      <c r="Q280" s="221"/>
      <c r="R280" s="221"/>
    </row>
    <row r="281" spans="1:18">
      <c r="A281" s="277"/>
      <c r="B281" s="237"/>
      <c r="C281" s="237"/>
      <c r="D281" s="278"/>
      <c r="E281" s="278"/>
      <c r="F281" s="279"/>
      <c r="G281" s="278"/>
      <c r="H281" s="279"/>
      <c r="I281" s="278"/>
      <c r="J281" s="278"/>
      <c r="K281" s="278"/>
      <c r="L281" s="278"/>
      <c r="M281" s="278"/>
      <c r="N281" s="221"/>
      <c r="O281" s="221"/>
      <c r="P281" s="221"/>
      <c r="Q281" s="221"/>
      <c r="R281" s="221"/>
    </row>
    <row r="282" spans="1:18">
      <c r="A282" s="277"/>
      <c r="B282" s="237"/>
      <c r="C282" s="237"/>
      <c r="D282" s="278"/>
      <c r="E282" s="278"/>
      <c r="F282" s="279"/>
      <c r="G282" s="278"/>
      <c r="H282" s="279"/>
      <c r="I282" s="278"/>
      <c r="J282" s="278"/>
      <c r="K282" s="278"/>
      <c r="L282" s="278"/>
      <c r="M282" s="278"/>
      <c r="N282" s="221"/>
      <c r="O282" s="221"/>
      <c r="P282" s="221"/>
      <c r="Q282" s="221"/>
      <c r="R282" s="221"/>
    </row>
    <row r="283" spans="1:18">
      <c r="A283" s="277"/>
      <c r="B283" s="237"/>
      <c r="C283" s="237"/>
      <c r="D283" s="278"/>
      <c r="E283" s="278"/>
      <c r="F283" s="279"/>
      <c r="G283" s="278"/>
      <c r="H283" s="279"/>
      <c r="I283" s="278"/>
      <c r="J283" s="278"/>
      <c r="K283" s="278"/>
      <c r="L283" s="278"/>
      <c r="M283" s="278"/>
      <c r="N283" s="221"/>
      <c r="O283" s="221"/>
      <c r="P283" s="221"/>
      <c r="Q283" s="221"/>
      <c r="R283" s="221"/>
    </row>
    <row r="284" spans="1:18">
      <c r="A284" s="277"/>
      <c r="B284" s="237"/>
      <c r="C284" s="237"/>
      <c r="D284" s="278"/>
      <c r="E284" s="278"/>
      <c r="F284" s="279"/>
      <c r="G284" s="278"/>
      <c r="H284" s="279"/>
      <c r="I284" s="278"/>
      <c r="J284" s="278"/>
      <c r="K284" s="278"/>
      <c r="L284" s="278"/>
      <c r="M284" s="278"/>
      <c r="N284" s="221"/>
      <c r="O284" s="221"/>
      <c r="P284" s="221"/>
      <c r="Q284" s="221"/>
      <c r="R284" s="221"/>
    </row>
    <row r="285" spans="1:18">
      <c r="A285" s="277"/>
      <c r="B285" s="237"/>
      <c r="C285" s="237"/>
      <c r="D285" s="278"/>
      <c r="E285" s="278"/>
      <c r="F285" s="279"/>
      <c r="G285" s="278"/>
      <c r="H285" s="279"/>
      <c r="I285" s="278"/>
      <c r="J285" s="278"/>
      <c r="K285" s="278"/>
      <c r="L285" s="278"/>
      <c r="M285" s="278"/>
      <c r="N285" s="221"/>
      <c r="O285" s="221"/>
      <c r="P285" s="221"/>
      <c r="Q285" s="221"/>
      <c r="R285" s="221"/>
    </row>
    <row r="286" spans="1:18">
      <c r="A286" s="277"/>
      <c r="B286" s="237"/>
      <c r="C286" s="237"/>
      <c r="D286" s="278"/>
      <c r="E286" s="278"/>
      <c r="F286" s="279"/>
      <c r="G286" s="278"/>
      <c r="H286" s="279"/>
      <c r="I286" s="278"/>
      <c r="J286" s="278"/>
      <c r="K286" s="278"/>
      <c r="L286" s="278"/>
      <c r="M286" s="278"/>
      <c r="N286" s="221"/>
      <c r="O286" s="221"/>
      <c r="P286" s="221"/>
      <c r="Q286" s="221"/>
      <c r="R286" s="221"/>
    </row>
    <row r="287" spans="1:18">
      <c r="A287" s="277"/>
      <c r="B287" s="237"/>
      <c r="C287" s="237"/>
      <c r="D287" s="278"/>
      <c r="E287" s="278"/>
      <c r="F287" s="279"/>
      <c r="G287" s="278"/>
      <c r="H287" s="279"/>
      <c r="I287" s="278"/>
      <c r="J287" s="278"/>
      <c r="K287" s="278"/>
      <c r="L287" s="278"/>
      <c r="M287" s="278"/>
      <c r="N287" s="221"/>
      <c r="O287" s="221"/>
      <c r="P287" s="221"/>
      <c r="Q287" s="221"/>
      <c r="R287" s="221"/>
    </row>
    <row r="288" spans="1:18">
      <c r="A288" s="277"/>
      <c r="B288" s="237"/>
      <c r="C288" s="237"/>
      <c r="D288" s="278"/>
      <c r="E288" s="278"/>
      <c r="F288" s="279"/>
      <c r="G288" s="278"/>
      <c r="H288" s="279"/>
      <c r="I288" s="278"/>
      <c r="J288" s="278"/>
      <c r="K288" s="278"/>
      <c r="L288" s="278"/>
      <c r="M288" s="278"/>
      <c r="N288" s="221"/>
      <c r="O288" s="221"/>
      <c r="P288" s="221"/>
      <c r="Q288" s="221"/>
      <c r="R288" s="221"/>
    </row>
    <row r="289" spans="1:18">
      <c r="A289" s="277"/>
      <c r="B289" s="237"/>
      <c r="C289" s="237"/>
      <c r="D289" s="278"/>
      <c r="E289" s="278"/>
      <c r="F289" s="279"/>
      <c r="G289" s="278"/>
      <c r="H289" s="279"/>
      <c r="I289" s="278"/>
      <c r="J289" s="278"/>
      <c r="K289" s="278"/>
      <c r="L289" s="278"/>
      <c r="M289" s="278"/>
      <c r="N289" s="221"/>
      <c r="O289" s="221"/>
      <c r="P289" s="221"/>
      <c r="Q289" s="221"/>
      <c r="R289" s="221"/>
    </row>
    <row r="290" spans="1:18">
      <c r="A290" s="277"/>
      <c r="B290" s="237"/>
      <c r="C290" s="237"/>
      <c r="D290" s="278"/>
      <c r="E290" s="278"/>
      <c r="F290" s="279"/>
      <c r="G290" s="278"/>
      <c r="H290" s="279"/>
      <c r="I290" s="278"/>
      <c r="J290" s="278"/>
      <c r="K290" s="278"/>
      <c r="L290" s="278"/>
      <c r="M290" s="278"/>
      <c r="N290" s="221"/>
      <c r="O290" s="221"/>
      <c r="P290" s="221"/>
      <c r="Q290" s="221"/>
      <c r="R290" s="221"/>
    </row>
    <row r="291" spans="1:18">
      <c r="A291" s="277"/>
      <c r="B291" s="237"/>
      <c r="C291" s="237"/>
      <c r="D291" s="278"/>
      <c r="E291" s="278"/>
      <c r="F291" s="279"/>
      <c r="G291" s="278"/>
      <c r="H291" s="279"/>
      <c r="I291" s="278"/>
      <c r="J291" s="278"/>
      <c r="K291" s="278"/>
      <c r="L291" s="278"/>
      <c r="M291" s="278"/>
      <c r="N291" s="221"/>
      <c r="O291" s="221"/>
      <c r="P291" s="221"/>
      <c r="Q291" s="221"/>
      <c r="R291" s="221"/>
    </row>
    <row r="292" spans="1:18">
      <c r="A292" s="277"/>
      <c r="B292" s="237"/>
      <c r="C292" s="237"/>
      <c r="D292" s="278"/>
      <c r="E292" s="278"/>
      <c r="F292" s="279"/>
      <c r="G292" s="278"/>
      <c r="H292" s="279"/>
      <c r="I292" s="278"/>
      <c r="J292" s="278"/>
      <c r="K292" s="278"/>
      <c r="L292" s="278"/>
      <c r="M292" s="278"/>
      <c r="N292" s="221"/>
      <c r="O292" s="221"/>
      <c r="P292" s="221"/>
      <c r="Q292" s="221"/>
      <c r="R292" s="221"/>
    </row>
    <row r="293" spans="1:18">
      <c r="A293" s="277"/>
      <c r="B293" s="237"/>
      <c r="C293" s="237"/>
      <c r="D293" s="278"/>
      <c r="E293" s="278"/>
      <c r="F293" s="279"/>
      <c r="G293" s="278"/>
      <c r="H293" s="279"/>
      <c r="I293" s="278"/>
      <c r="J293" s="278"/>
      <c r="K293" s="278"/>
      <c r="L293" s="278"/>
      <c r="M293" s="278"/>
      <c r="N293" s="221"/>
      <c r="O293" s="221"/>
      <c r="P293" s="221"/>
      <c r="Q293" s="221"/>
      <c r="R293" s="221"/>
    </row>
    <row r="294" spans="1:18">
      <c r="A294" s="277"/>
      <c r="B294" s="237"/>
      <c r="C294" s="237"/>
      <c r="D294" s="278"/>
      <c r="E294" s="278"/>
      <c r="F294" s="279"/>
      <c r="G294" s="278"/>
      <c r="H294" s="279"/>
      <c r="I294" s="278"/>
      <c r="J294" s="278"/>
      <c r="K294" s="278"/>
      <c r="L294" s="278"/>
      <c r="M294" s="278"/>
      <c r="N294" s="221"/>
      <c r="O294" s="221"/>
      <c r="P294" s="221"/>
      <c r="Q294" s="221"/>
      <c r="R294" s="221"/>
    </row>
    <row r="295" spans="1:18">
      <c r="A295" s="277"/>
      <c r="B295" s="237"/>
      <c r="C295" s="237"/>
      <c r="D295" s="278"/>
      <c r="E295" s="278"/>
      <c r="F295" s="279"/>
      <c r="G295" s="278"/>
      <c r="H295" s="279"/>
      <c r="I295" s="278"/>
      <c r="J295" s="278"/>
      <c r="K295" s="278"/>
      <c r="L295" s="278"/>
      <c r="M295" s="278"/>
      <c r="N295" s="221"/>
      <c r="O295" s="221"/>
      <c r="P295" s="221"/>
      <c r="Q295" s="221"/>
      <c r="R295" s="221"/>
    </row>
    <row r="296" spans="1:18">
      <c r="A296" s="277"/>
      <c r="B296" s="237"/>
      <c r="C296" s="237"/>
      <c r="D296" s="278"/>
      <c r="E296" s="278"/>
      <c r="F296" s="279"/>
      <c r="G296" s="278"/>
      <c r="H296" s="279"/>
      <c r="I296" s="278"/>
      <c r="J296" s="278"/>
      <c r="K296" s="278"/>
      <c r="L296" s="278"/>
      <c r="M296" s="278"/>
      <c r="N296" s="221"/>
      <c r="O296" s="221"/>
      <c r="P296" s="221"/>
      <c r="Q296" s="221"/>
      <c r="R296" s="221"/>
    </row>
    <row r="297" spans="1:18">
      <c r="A297" s="277"/>
      <c r="B297" s="237"/>
      <c r="C297" s="237"/>
      <c r="D297" s="278"/>
      <c r="E297" s="278"/>
      <c r="F297" s="279"/>
      <c r="G297" s="278"/>
      <c r="H297" s="279"/>
      <c r="I297" s="278"/>
      <c r="J297" s="278"/>
      <c r="K297" s="278"/>
      <c r="L297" s="278"/>
      <c r="M297" s="278"/>
      <c r="N297" s="221"/>
      <c r="O297" s="221"/>
      <c r="P297" s="221"/>
      <c r="Q297" s="221"/>
      <c r="R297" s="221"/>
    </row>
    <row r="298" spans="1:18">
      <c r="A298" s="277"/>
      <c r="B298" s="237"/>
      <c r="C298" s="237"/>
      <c r="D298" s="278"/>
      <c r="E298" s="278"/>
      <c r="F298" s="279"/>
      <c r="G298" s="278"/>
      <c r="H298" s="279"/>
      <c r="I298" s="278"/>
      <c r="J298" s="278"/>
      <c r="K298" s="278"/>
      <c r="L298" s="278"/>
      <c r="M298" s="278"/>
      <c r="N298" s="221"/>
      <c r="O298" s="221"/>
      <c r="P298" s="221"/>
      <c r="Q298" s="221"/>
      <c r="R298" s="221"/>
    </row>
    <row r="299" spans="1:18">
      <c r="A299" s="277"/>
      <c r="B299" s="237"/>
      <c r="C299" s="237"/>
      <c r="D299" s="278"/>
      <c r="E299" s="278"/>
      <c r="F299" s="279"/>
      <c r="G299" s="278"/>
      <c r="H299" s="279"/>
      <c r="I299" s="278"/>
      <c r="J299" s="278"/>
      <c r="K299" s="278"/>
      <c r="L299" s="278"/>
      <c r="M299" s="278"/>
      <c r="N299" s="221"/>
      <c r="O299" s="221"/>
      <c r="P299" s="221"/>
      <c r="Q299" s="221"/>
      <c r="R299" s="221"/>
    </row>
    <row r="300" spans="1:18">
      <c r="A300" s="277"/>
      <c r="B300" s="237"/>
      <c r="C300" s="237"/>
      <c r="D300" s="278"/>
      <c r="E300" s="278"/>
      <c r="F300" s="279"/>
      <c r="G300" s="278"/>
      <c r="H300" s="279"/>
      <c r="I300" s="278"/>
      <c r="J300" s="278"/>
      <c r="K300" s="278"/>
      <c r="L300" s="278"/>
      <c r="M300" s="278"/>
      <c r="N300" s="221"/>
      <c r="O300" s="221"/>
      <c r="P300" s="221"/>
      <c r="Q300" s="221"/>
      <c r="R300" s="221"/>
    </row>
    <row r="301" spans="1:18">
      <c r="A301" s="277"/>
      <c r="B301" s="237"/>
      <c r="C301" s="237"/>
      <c r="D301" s="278"/>
      <c r="E301" s="278"/>
      <c r="F301" s="279"/>
      <c r="G301" s="278"/>
      <c r="H301" s="279"/>
      <c r="I301" s="278"/>
      <c r="J301" s="278"/>
      <c r="K301" s="278"/>
      <c r="L301" s="278"/>
      <c r="M301" s="278"/>
      <c r="N301" s="221"/>
      <c r="O301" s="221"/>
      <c r="P301" s="221"/>
      <c r="Q301" s="221"/>
      <c r="R301" s="221"/>
    </row>
    <row r="302" spans="1:18">
      <c r="A302" s="277"/>
      <c r="B302" s="237"/>
      <c r="C302" s="237"/>
      <c r="D302" s="278"/>
      <c r="E302" s="278"/>
      <c r="F302" s="279"/>
      <c r="G302" s="278"/>
      <c r="H302" s="279"/>
      <c r="I302" s="278"/>
      <c r="J302" s="278"/>
      <c r="K302" s="278"/>
      <c r="L302" s="278"/>
      <c r="M302" s="278"/>
      <c r="N302" s="221"/>
      <c r="O302" s="221"/>
      <c r="P302" s="221"/>
      <c r="Q302" s="221"/>
      <c r="R302" s="221"/>
    </row>
    <row r="303" spans="1:18">
      <c r="A303" s="277"/>
      <c r="B303" s="237"/>
      <c r="C303" s="237"/>
      <c r="D303" s="278"/>
      <c r="E303" s="278"/>
      <c r="F303" s="279"/>
      <c r="G303" s="278"/>
      <c r="H303" s="279"/>
      <c r="I303" s="278"/>
      <c r="J303" s="278"/>
      <c r="K303" s="278"/>
      <c r="L303" s="278"/>
      <c r="M303" s="278"/>
      <c r="N303" s="221"/>
      <c r="O303" s="221"/>
      <c r="P303" s="221"/>
      <c r="Q303" s="221"/>
      <c r="R303" s="221"/>
    </row>
    <row r="304" spans="1:18">
      <c r="A304" s="277"/>
      <c r="B304" s="237"/>
      <c r="C304" s="237"/>
      <c r="D304" s="278"/>
      <c r="E304" s="278"/>
      <c r="F304" s="279"/>
      <c r="G304" s="278"/>
      <c r="H304" s="279"/>
      <c r="I304" s="278"/>
      <c r="J304" s="278"/>
      <c r="K304" s="278"/>
      <c r="L304" s="278"/>
      <c r="M304" s="278"/>
      <c r="N304" s="221"/>
      <c r="O304" s="221"/>
      <c r="P304" s="221"/>
      <c r="Q304" s="221"/>
      <c r="R304" s="221"/>
    </row>
    <row r="305" spans="1:18">
      <c r="A305" s="277"/>
      <c r="B305" s="237"/>
      <c r="C305" s="237"/>
      <c r="D305" s="278"/>
      <c r="E305" s="278"/>
      <c r="F305" s="279"/>
      <c r="G305" s="278"/>
      <c r="H305" s="279"/>
      <c r="I305" s="278"/>
      <c r="J305" s="278"/>
      <c r="K305" s="278"/>
      <c r="L305" s="278"/>
      <c r="M305" s="278"/>
      <c r="N305" s="221"/>
      <c r="O305" s="221"/>
      <c r="P305" s="221"/>
      <c r="Q305" s="221"/>
      <c r="R305" s="221"/>
    </row>
    <row r="306" spans="1:18">
      <c r="A306" s="277"/>
      <c r="B306" s="237"/>
      <c r="C306" s="237"/>
      <c r="D306" s="278"/>
      <c r="E306" s="278"/>
      <c r="F306" s="279"/>
      <c r="G306" s="278"/>
      <c r="H306" s="279"/>
      <c r="I306" s="278"/>
      <c r="J306" s="278"/>
      <c r="K306" s="278"/>
      <c r="L306" s="278"/>
      <c r="M306" s="278"/>
      <c r="N306" s="221"/>
      <c r="O306" s="221"/>
      <c r="P306" s="221"/>
      <c r="Q306" s="221"/>
      <c r="R306" s="221"/>
    </row>
    <row r="307" spans="1:18">
      <c r="A307" s="277"/>
      <c r="B307" s="237"/>
      <c r="C307" s="237"/>
      <c r="D307" s="278"/>
      <c r="E307" s="278"/>
      <c r="F307" s="279"/>
      <c r="G307" s="278"/>
      <c r="H307" s="279"/>
      <c r="I307" s="278"/>
      <c r="J307" s="278"/>
      <c r="K307" s="278"/>
      <c r="L307" s="278"/>
      <c r="M307" s="278"/>
      <c r="N307" s="221"/>
      <c r="O307" s="221"/>
      <c r="P307" s="221"/>
      <c r="Q307" s="221"/>
      <c r="R307" s="221"/>
    </row>
    <row r="308" spans="1:18">
      <c r="A308" s="277"/>
      <c r="B308" s="237"/>
      <c r="C308" s="237"/>
      <c r="D308" s="278"/>
      <c r="E308" s="278"/>
      <c r="F308" s="279"/>
      <c r="G308" s="278"/>
      <c r="H308" s="279"/>
      <c r="I308" s="278"/>
      <c r="J308" s="278"/>
      <c r="K308" s="278"/>
      <c r="L308" s="278"/>
      <c r="M308" s="278"/>
      <c r="N308" s="221"/>
      <c r="O308" s="221"/>
      <c r="P308" s="221"/>
      <c r="Q308" s="221"/>
      <c r="R308" s="221"/>
    </row>
    <row r="309" spans="1:18">
      <c r="A309" s="277"/>
      <c r="B309" s="237"/>
      <c r="C309" s="237"/>
      <c r="D309" s="278"/>
      <c r="E309" s="278"/>
      <c r="F309" s="279"/>
      <c r="G309" s="278"/>
      <c r="H309" s="279"/>
      <c r="I309" s="278"/>
      <c r="J309" s="278"/>
      <c r="K309" s="278"/>
      <c r="L309" s="278"/>
      <c r="M309" s="278"/>
      <c r="N309" s="221"/>
      <c r="O309" s="221"/>
      <c r="P309" s="221"/>
      <c r="Q309" s="221"/>
      <c r="R309" s="221"/>
    </row>
    <row r="310" spans="1:18">
      <c r="A310" s="277"/>
      <c r="B310" s="237"/>
      <c r="C310" s="237"/>
      <c r="D310" s="278"/>
      <c r="E310" s="278"/>
      <c r="F310" s="279"/>
      <c r="G310" s="278"/>
      <c r="H310" s="279"/>
      <c r="I310" s="278"/>
      <c r="J310" s="278"/>
      <c r="K310" s="278"/>
      <c r="L310" s="278"/>
      <c r="M310" s="278"/>
      <c r="N310" s="221"/>
      <c r="O310" s="221"/>
      <c r="P310" s="221"/>
      <c r="Q310" s="221"/>
      <c r="R310" s="221"/>
    </row>
    <row r="311" spans="1:18">
      <c r="A311" s="277"/>
      <c r="B311" s="237"/>
      <c r="C311" s="237"/>
      <c r="D311" s="278"/>
      <c r="E311" s="278"/>
      <c r="F311" s="279"/>
      <c r="G311" s="278"/>
      <c r="H311" s="279"/>
      <c r="I311" s="278"/>
      <c r="J311" s="278"/>
      <c r="K311" s="278"/>
      <c r="L311" s="278"/>
      <c r="M311" s="278"/>
      <c r="N311" s="221"/>
      <c r="O311" s="221"/>
      <c r="P311" s="221"/>
      <c r="Q311" s="221"/>
      <c r="R311" s="221"/>
    </row>
    <row r="312" spans="1:18">
      <c r="A312" s="277"/>
      <c r="B312" s="237"/>
      <c r="C312" s="237"/>
      <c r="D312" s="278"/>
      <c r="E312" s="278"/>
      <c r="F312" s="279"/>
      <c r="G312" s="278"/>
      <c r="H312" s="279"/>
      <c r="I312" s="278"/>
      <c r="J312" s="278"/>
      <c r="K312" s="278"/>
      <c r="L312" s="278"/>
      <c r="M312" s="278"/>
      <c r="N312" s="221"/>
      <c r="O312" s="221"/>
      <c r="P312" s="221"/>
      <c r="Q312" s="221"/>
      <c r="R312" s="221"/>
    </row>
    <row r="313" spans="1:18">
      <c r="A313" s="277"/>
      <c r="B313" s="237"/>
      <c r="C313" s="237"/>
      <c r="D313" s="278"/>
      <c r="E313" s="278"/>
      <c r="F313" s="279"/>
      <c r="G313" s="278"/>
      <c r="H313" s="279"/>
      <c r="I313" s="278"/>
      <c r="J313" s="278"/>
      <c r="K313" s="278"/>
      <c r="L313" s="278"/>
      <c r="M313" s="278"/>
      <c r="N313" s="221"/>
      <c r="O313" s="221"/>
      <c r="P313" s="221"/>
      <c r="Q313" s="221"/>
      <c r="R313" s="221"/>
    </row>
    <row r="314" spans="1:18">
      <c r="A314" s="277"/>
      <c r="B314" s="237"/>
      <c r="C314" s="237"/>
      <c r="D314" s="278"/>
      <c r="E314" s="278"/>
      <c r="F314" s="279"/>
      <c r="G314" s="278"/>
      <c r="H314" s="279"/>
      <c r="I314" s="278"/>
      <c r="J314" s="278"/>
      <c r="K314" s="278"/>
      <c r="L314" s="278"/>
      <c r="M314" s="278"/>
      <c r="N314" s="221"/>
      <c r="O314" s="221"/>
      <c r="P314" s="221"/>
      <c r="Q314" s="221"/>
      <c r="R314" s="221"/>
    </row>
    <row r="315" spans="1:18">
      <c r="A315" s="277"/>
      <c r="B315" s="237"/>
      <c r="C315" s="237"/>
      <c r="D315" s="278"/>
      <c r="E315" s="278"/>
      <c r="F315" s="279"/>
      <c r="G315" s="278"/>
      <c r="H315" s="279"/>
      <c r="I315" s="278"/>
      <c r="J315" s="278"/>
      <c r="K315" s="278"/>
      <c r="L315" s="278"/>
      <c r="M315" s="278"/>
      <c r="N315" s="221"/>
      <c r="O315" s="221"/>
      <c r="P315" s="221"/>
      <c r="Q315" s="221"/>
      <c r="R315" s="221"/>
    </row>
    <row r="316" spans="1:18">
      <c r="A316" s="277"/>
      <c r="B316" s="237"/>
      <c r="C316" s="237"/>
      <c r="D316" s="278"/>
      <c r="E316" s="278"/>
      <c r="F316" s="279"/>
      <c r="G316" s="278"/>
      <c r="H316" s="279"/>
      <c r="I316" s="278"/>
      <c r="J316" s="278"/>
      <c r="K316" s="278"/>
      <c r="L316" s="278"/>
      <c r="M316" s="278"/>
      <c r="N316" s="221"/>
      <c r="O316" s="221"/>
      <c r="P316" s="221"/>
      <c r="Q316" s="221"/>
      <c r="R316" s="221"/>
    </row>
    <row r="317" spans="1:18">
      <c r="A317" s="277"/>
      <c r="B317" s="237"/>
      <c r="C317" s="237"/>
      <c r="D317" s="278"/>
      <c r="E317" s="278"/>
      <c r="F317" s="279"/>
      <c r="G317" s="278"/>
      <c r="H317" s="279"/>
      <c r="I317" s="278"/>
      <c r="J317" s="278"/>
      <c r="K317" s="278"/>
      <c r="L317" s="278"/>
      <c r="M317" s="278"/>
      <c r="N317" s="221"/>
      <c r="O317" s="221"/>
      <c r="P317" s="221"/>
      <c r="Q317" s="221"/>
      <c r="R317" s="221"/>
    </row>
    <row r="318" spans="1:18">
      <c r="A318" s="277"/>
      <c r="B318" s="237"/>
      <c r="C318" s="237"/>
      <c r="D318" s="278"/>
      <c r="E318" s="278"/>
      <c r="F318" s="279"/>
      <c r="G318" s="278"/>
      <c r="H318" s="279"/>
      <c r="I318" s="278"/>
      <c r="J318" s="278"/>
      <c r="K318" s="278"/>
      <c r="L318" s="278"/>
      <c r="M318" s="278"/>
      <c r="N318" s="221"/>
      <c r="O318" s="221"/>
      <c r="P318" s="221"/>
      <c r="Q318" s="221"/>
      <c r="R318" s="221"/>
    </row>
    <row r="319" spans="1:18">
      <c r="A319" s="277"/>
      <c r="B319" s="237"/>
      <c r="C319" s="237"/>
      <c r="D319" s="278"/>
      <c r="E319" s="278"/>
      <c r="F319" s="279"/>
      <c r="G319" s="278"/>
      <c r="H319" s="279"/>
      <c r="I319" s="278"/>
      <c r="J319" s="278"/>
      <c r="K319" s="278"/>
      <c r="L319" s="278"/>
      <c r="M319" s="278"/>
      <c r="N319" s="221"/>
      <c r="O319" s="221"/>
      <c r="P319" s="221"/>
      <c r="Q319" s="221"/>
      <c r="R319" s="221"/>
    </row>
    <row r="320" spans="1:18">
      <c r="A320" s="277"/>
      <c r="B320" s="237"/>
      <c r="C320" s="237"/>
      <c r="D320" s="278"/>
      <c r="E320" s="278"/>
      <c r="F320" s="279"/>
      <c r="G320" s="278"/>
      <c r="H320" s="279"/>
      <c r="I320" s="278"/>
      <c r="J320" s="278"/>
      <c r="K320" s="278"/>
      <c r="L320" s="278"/>
      <c r="M320" s="278"/>
      <c r="N320" s="221"/>
      <c r="O320" s="221"/>
      <c r="P320" s="221"/>
      <c r="Q320" s="221"/>
      <c r="R320" s="221"/>
    </row>
    <row r="321" spans="1:18">
      <c r="A321" s="277"/>
      <c r="B321" s="237"/>
      <c r="C321" s="237"/>
      <c r="D321" s="278"/>
      <c r="E321" s="278"/>
      <c r="F321" s="279"/>
      <c r="G321" s="278"/>
      <c r="H321" s="279"/>
      <c r="I321" s="278"/>
      <c r="J321" s="278"/>
      <c r="K321" s="278"/>
      <c r="L321" s="278"/>
      <c r="M321" s="278"/>
      <c r="N321" s="221"/>
      <c r="O321" s="221"/>
      <c r="P321" s="221"/>
      <c r="Q321" s="221"/>
      <c r="R321" s="221"/>
    </row>
    <row r="322" spans="1:18">
      <c r="A322" s="277"/>
      <c r="B322" s="237"/>
      <c r="C322" s="237"/>
      <c r="D322" s="278"/>
      <c r="E322" s="278"/>
      <c r="F322" s="279"/>
      <c r="G322" s="278"/>
      <c r="H322" s="279"/>
      <c r="I322" s="278"/>
      <c r="J322" s="278"/>
      <c r="K322" s="278"/>
      <c r="L322" s="278"/>
      <c r="M322" s="278"/>
      <c r="N322" s="221"/>
      <c r="O322" s="221"/>
      <c r="P322" s="221"/>
      <c r="Q322" s="221"/>
      <c r="R322" s="221"/>
    </row>
    <row r="323" spans="1:18">
      <c r="A323" s="277"/>
      <c r="B323" s="237"/>
      <c r="C323" s="237"/>
      <c r="D323" s="278"/>
      <c r="E323" s="278"/>
      <c r="F323" s="279"/>
      <c r="G323" s="278"/>
      <c r="H323" s="279"/>
      <c r="I323" s="278"/>
      <c r="J323" s="278"/>
      <c r="K323" s="278"/>
      <c r="L323" s="278"/>
      <c r="M323" s="278"/>
      <c r="N323" s="221"/>
      <c r="O323" s="221"/>
      <c r="P323" s="221"/>
      <c r="Q323" s="221"/>
      <c r="R323" s="221"/>
    </row>
    <row r="324" spans="1:18">
      <c r="A324" s="277"/>
      <c r="B324" s="237"/>
      <c r="C324" s="237"/>
      <c r="D324" s="278"/>
      <c r="E324" s="278"/>
      <c r="F324" s="279"/>
      <c r="G324" s="278"/>
      <c r="H324" s="279"/>
      <c r="I324" s="278"/>
      <c r="J324" s="278"/>
      <c r="K324" s="278"/>
      <c r="L324" s="278"/>
      <c r="M324" s="278"/>
      <c r="N324" s="221"/>
      <c r="O324" s="221"/>
      <c r="P324" s="221"/>
      <c r="Q324" s="221"/>
      <c r="R324" s="221"/>
    </row>
    <row r="325" spans="1:18">
      <c r="A325" s="277"/>
      <c r="B325" s="237"/>
      <c r="C325" s="237"/>
      <c r="D325" s="278"/>
      <c r="E325" s="278"/>
      <c r="F325" s="279"/>
      <c r="G325" s="278"/>
      <c r="H325" s="279"/>
      <c r="I325" s="278"/>
      <c r="J325" s="278"/>
      <c r="K325" s="278"/>
      <c r="L325" s="278"/>
      <c r="M325" s="278"/>
      <c r="N325" s="221"/>
      <c r="O325" s="221"/>
      <c r="P325" s="221"/>
      <c r="Q325" s="221"/>
      <c r="R325" s="221"/>
    </row>
    <row r="326" spans="1:18">
      <c r="A326" s="277"/>
      <c r="B326" s="237"/>
      <c r="C326" s="237"/>
      <c r="D326" s="278"/>
      <c r="E326" s="278"/>
      <c r="F326" s="279"/>
      <c r="G326" s="278"/>
      <c r="H326" s="279"/>
      <c r="I326" s="278"/>
      <c r="J326" s="278"/>
      <c r="K326" s="278"/>
      <c r="L326" s="278"/>
      <c r="M326" s="278"/>
      <c r="N326" s="221"/>
      <c r="O326" s="221"/>
      <c r="P326" s="221"/>
      <c r="Q326" s="221"/>
      <c r="R326" s="221"/>
    </row>
    <row r="327" spans="1:18">
      <c r="A327" s="277"/>
      <c r="B327" s="237"/>
      <c r="C327" s="237"/>
      <c r="D327" s="278"/>
      <c r="E327" s="278"/>
      <c r="F327" s="279"/>
      <c r="G327" s="278"/>
      <c r="H327" s="279"/>
      <c r="I327" s="278"/>
      <c r="J327" s="278"/>
      <c r="K327" s="278"/>
      <c r="L327" s="278"/>
      <c r="M327" s="278"/>
      <c r="N327" s="221"/>
      <c r="O327" s="221"/>
      <c r="P327" s="221"/>
      <c r="Q327" s="221"/>
      <c r="R327" s="221"/>
    </row>
    <row r="328" spans="1:18">
      <c r="A328" s="277"/>
      <c r="B328" s="237"/>
      <c r="C328" s="237"/>
      <c r="D328" s="278"/>
      <c r="E328" s="278"/>
      <c r="F328" s="279"/>
      <c r="G328" s="278"/>
      <c r="H328" s="279"/>
      <c r="I328" s="278"/>
      <c r="J328" s="278"/>
      <c r="K328" s="278"/>
      <c r="L328" s="278"/>
      <c r="M328" s="278"/>
      <c r="N328" s="221"/>
      <c r="O328" s="221"/>
      <c r="P328" s="221"/>
      <c r="Q328" s="221"/>
      <c r="R328" s="221"/>
    </row>
    <row r="329" spans="1:18">
      <c r="A329" s="277"/>
      <c r="B329" s="237"/>
      <c r="C329" s="237"/>
      <c r="D329" s="278"/>
      <c r="E329" s="278"/>
      <c r="F329" s="279"/>
      <c r="G329" s="278"/>
      <c r="H329" s="279"/>
      <c r="I329" s="278"/>
      <c r="J329" s="278"/>
      <c r="K329" s="278"/>
      <c r="L329" s="278"/>
      <c r="M329" s="278"/>
      <c r="N329" s="221"/>
      <c r="O329" s="221"/>
      <c r="P329" s="221"/>
      <c r="Q329" s="221"/>
      <c r="R329" s="221"/>
    </row>
    <row r="330" spans="1:18">
      <c r="A330" s="277"/>
      <c r="B330" s="237"/>
      <c r="C330" s="237"/>
      <c r="D330" s="278"/>
      <c r="E330" s="278"/>
      <c r="F330" s="279"/>
      <c r="G330" s="278"/>
      <c r="H330" s="279"/>
      <c r="I330" s="278"/>
      <c r="J330" s="278"/>
      <c r="K330" s="278"/>
      <c r="L330" s="278"/>
      <c r="M330" s="278"/>
      <c r="N330" s="221"/>
      <c r="O330" s="221"/>
      <c r="P330" s="221"/>
      <c r="Q330" s="221"/>
      <c r="R330" s="221"/>
    </row>
    <row r="331" spans="1:18">
      <c r="A331" s="277"/>
      <c r="B331" s="237"/>
      <c r="C331" s="237"/>
      <c r="D331" s="278"/>
      <c r="E331" s="278"/>
      <c r="F331" s="279"/>
      <c r="G331" s="278"/>
      <c r="H331" s="279"/>
      <c r="I331" s="278"/>
      <c r="J331" s="278"/>
      <c r="K331" s="278"/>
      <c r="L331" s="278"/>
      <c r="M331" s="278"/>
      <c r="N331" s="221"/>
      <c r="O331" s="221"/>
      <c r="P331" s="221"/>
      <c r="Q331" s="221"/>
      <c r="R331" s="221"/>
    </row>
    <row r="332" spans="1:18">
      <c r="A332" s="277"/>
      <c r="B332" s="237"/>
      <c r="C332" s="237"/>
      <c r="D332" s="278"/>
      <c r="E332" s="278"/>
      <c r="F332" s="279"/>
      <c r="G332" s="278"/>
      <c r="H332" s="279"/>
      <c r="I332" s="278"/>
      <c r="J332" s="278"/>
      <c r="K332" s="278"/>
      <c r="L332" s="278"/>
      <c r="M332" s="278"/>
      <c r="N332" s="221"/>
      <c r="O332" s="221"/>
      <c r="P332" s="221"/>
      <c r="Q332" s="221"/>
      <c r="R332" s="221"/>
    </row>
    <row r="333" spans="1:18">
      <c r="A333" s="277"/>
      <c r="B333" s="237"/>
      <c r="C333" s="237"/>
      <c r="D333" s="278"/>
      <c r="E333" s="278"/>
      <c r="F333" s="279"/>
      <c r="G333" s="278"/>
      <c r="H333" s="279"/>
      <c r="I333" s="278"/>
      <c r="J333" s="278"/>
      <c r="K333" s="278"/>
      <c r="L333" s="278"/>
      <c r="M333" s="278"/>
      <c r="N333" s="221"/>
      <c r="O333" s="221"/>
      <c r="P333" s="221"/>
      <c r="Q333" s="221"/>
      <c r="R333" s="221"/>
    </row>
    <row r="334" spans="1:18">
      <c r="A334" s="277"/>
      <c r="B334" s="237"/>
      <c r="C334" s="237"/>
      <c r="D334" s="278"/>
      <c r="E334" s="278"/>
      <c r="F334" s="279"/>
      <c r="G334" s="278"/>
      <c r="H334" s="279"/>
      <c r="I334" s="278"/>
      <c r="J334" s="278"/>
      <c r="K334" s="278"/>
      <c r="L334" s="278"/>
      <c r="M334" s="278"/>
      <c r="N334" s="221"/>
      <c r="O334" s="221"/>
      <c r="P334" s="221"/>
      <c r="Q334" s="221"/>
      <c r="R334" s="221"/>
    </row>
    <row r="335" spans="1:18">
      <c r="A335" s="277"/>
      <c r="B335" s="237"/>
      <c r="C335" s="237"/>
      <c r="D335" s="278"/>
      <c r="E335" s="278"/>
      <c r="F335" s="279"/>
      <c r="G335" s="278"/>
      <c r="H335" s="279"/>
      <c r="I335" s="278"/>
      <c r="J335" s="278"/>
      <c r="K335" s="278"/>
      <c r="L335" s="278"/>
      <c r="M335" s="278"/>
      <c r="N335" s="221"/>
      <c r="O335" s="221"/>
      <c r="P335" s="221"/>
      <c r="Q335" s="221"/>
      <c r="R335" s="221"/>
    </row>
    <row r="336" spans="1:18">
      <c r="A336" s="277"/>
      <c r="B336" s="237"/>
      <c r="C336" s="237"/>
      <c r="D336" s="278"/>
      <c r="E336" s="278"/>
      <c r="F336" s="279"/>
      <c r="G336" s="278"/>
      <c r="H336" s="279"/>
      <c r="I336" s="278"/>
      <c r="J336" s="278"/>
      <c r="K336" s="278"/>
      <c r="L336" s="278"/>
      <c r="M336" s="278"/>
      <c r="N336" s="221"/>
      <c r="O336" s="221"/>
      <c r="P336" s="221"/>
      <c r="Q336" s="221"/>
      <c r="R336" s="221"/>
    </row>
    <row r="337" spans="1:18">
      <c r="A337" s="277"/>
      <c r="B337" s="237"/>
      <c r="C337" s="237"/>
      <c r="D337" s="278"/>
      <c r="E337" s="278"/>
      <c r="F337" s="279"/>
      <c r="G337" s="278"/>
      <c r="H337" s="279"/>
      <c r="I337" s="278"/>
      <c r="J337" s="278"/>
      <c r="K337" s="278"/>
      <c r="L337" s="278"/>
      <c r="M337" s="278"/>
      <c r="N337" s="221"/>
      <c r="O337" s="221"/>
      <c r="P337" s="221"/>
      <c r="Q337" s="221"/>
      <c r="R337" s="221"/>
    </row>
    <row r="338" spans="1:18">
      <c r="A338" s="277"/>
      <c r="B338" s="237"/>
      <c r="C338" s="237"/>
      <c r="D338" s="278"/>
      <c r="E338" s="278"/>
      <c r="F338" s="279"/>
      <c r="G338" s="278"/>
      <c r="H338" s="279"/>
      <c r="I338" s="278"/>
      <c r="J338" s="278"/>
      <c r="K338" s="278"/>
      <c r="L338" s="278"/>
      <c r="M338" s="278"/>
      <c r="N338" s="221"/>
      <c r="O338" s="221"/>
      <c r="P338" s="221"/>
      <c r="Q338" s="221"/>
      <c r="R338" s="221"/>
    </row>
    <row r="339" spans="1:18">
      <c r="A339" s="277"/>
      <c r="B339" s="237"/>
      <c r="C339" s="237"/>
      <c r="D339" s="278"/>
      <c r="E339" s="278"/>
      <c r="F339" s="279"/>
      <c r="G339" s="278"/>
      <c r="H339" s="279"/>
      <c r="I339" s="278"/>
      <c r="J339" s="278"/>
      <c r="K339" s="278"/>
      <c r="L339" s="278"/>
      <c r="M339" s="278"/>
      <c r="N339" s="221"/>
      <c r="O339" s="221"/>
      <c r="P339" s="221"/>
      <c r="Q339" s="221"/>
      <c r="R339" s="221"/>
    </row>
    <row r="340" spans="1:18">
      <c r="A340" s="277"/>
      <c r="B340" s="237"/>
      <c r="C340" s="237"/>
      <c r="D340" s="278"/>
      <c r="E340" s="278"/>
      <c r="F340" s="279"/>
      <c r="G340" s="278"/>
      <c r="H340" s="279"/>
      <c r="I340" s="278"/>
      <c r="J340" s="278"/>
      <c r="K340" s="278"/>
      <c r="L340" s="278"/>
      <c r="M340" s="278"/>
      <c r="N340" s="221"/>
      <c r="O340" s="221"/>
      <c r="P340" s="221"/>
      <c r="Q340" s="221"/>
      <c r="R340" s="221"/>
    </row>
    <row r="341" spans="1:18">
      <c r="A341" s="277"/>
      <c r="B341" s="237"/>
      <c r="C341" s="237"/>
      <c r="D341" s="278"/>
      <c r="E341" s="278"/>
      <c r="F341" s="279"/>
      <c r="G341" s="278"/>
      <c r="H341" s="279"/>
      <c r="I341" s="278"/>
      <c r="J341" s="278"/>
      <c r="K341" s="278"/>
      <c r="L341" s="278"/>
      <c r="M341" s="278"/>
      <c r="N341" s="221"/>
      <c r="O341" s="221"/>
      <c r="P341" s="221"/>
      <c r="Q341" s="221"/>
      <c r="R341" s="221"/>
    </row>
    <row r="342" spans="1:18">
      <c r="A342" s="277"/>
      <c r="B342" s="237"/>
      <c r="C342" s="237"/>
      <c r="D342" s="278"/>
      <c r="E342" s="278"/>
      <c r="F342" s="279"/>
      <c r="G342" s="278"/>
      <c r="H342" s="279"/>
      <c r="I342" s="278"/>
      <c r="J342" s="278"/>
      <c r="K342" s="278"/>
      <c r="L342" s="278"/>
      <c r="M342" s="278"/>
      <c r="N342" s="221"/>
      <c r="O342" s="221"/>
      <c r="P342" s="221"/>
      <c r="Q342" s="221"/>
      <c r="R342" s="221"/>
    </row>
    <row r="343" spans="1:18">
      <c r="A343" s="277"/>
      <c r="B343" s="237"/>
      <c r="C343" s="237"/>
      <c r="D343" s="278"/>
      <c r="E343" s="278"/>
      <c r="F343" s="279"/>
      <c r="G343" s="278"/>
      <c r="H343" s="279"/>
      <c r="I343" s="278"/>
      <c r="J343" s="278"/>
      <c r="K343" s="278"/>
      <c r="L343" s="278"/>
      <c r="M343" s="278"/>
      <c r="N343" s="221"/>
      <c r="O343" s="221"/>
      <c r="P343" s="221"/>
      <c r="Q343" s="221"/>
      <c r="R343" s="221"/>
    </row>
    <row r="344" spans="1:18">
      <c r="A344" s="277"/>
      <c r="B344" s="237"/>
      <c r="C344" s="237"/>
      <c r="D344" s="278"/>
      <c r="E344" s="278"/>
      <c r="F344" s="279"/>
      <c r="G344" s="278"/>
      <c r="H344" s="279"/>
      <c r="I344" s="278"/>
      <c r="J344" s="278"/>
      <c r="K344" s="278"/>
      <c r="L344" s="278"/>
      <c r="M344" s="278"/>
      <c r="N344" s="221"/>
      <c r="O344" s="221"/>
      <c r="P344" s="221"/>
      <c r="Q344" s="221"/>
      <c r="R344" s="221"/>
    </row>
    <row r="345" spans="1:18">
      <c r="A345" s="277"/>
      <c r="B345" s="237"/>
      <c r="C345" s="237"/>
      <c r="D345" s="278"/>
      <c r="E345" s="278"/>
      <c r="F345" s="279"/>
      <c r="G345" s="278"/>
      <c r="H345" s="279"/>
      <c r="I345" s="278"/>
      <c r="J345" s="278"/>
      <c r="K345" s="278"/>
      <c r="L345" s="278"/>
      <c r="M345" s="278"/>
      <c r="N345" s="221"/>
      <c r="O345" s="221"/>
      <c r="P345" s="221"/>
      <c r="Q345" s="221"/>
      <c r="R345" s="221"/>
    </row>
    <row r="346" spans="1:18">
      <c r="A346" s="277"/>
      <c r="B346" s="237"/>
      <c r="C346" s="237"/>
      <c r="D346" s="278"/>
      <c r="E346" s="278"/>
      <c r="F346" s="279"/>
      <c r="G346" s="278"/>
      <c r="H346" s="279"/>
      <c r="I346" s="278"/>
      <c r="J346" s="278"/>
      <c r="K346" s="278"/>
      <c r="L346" s="278"/>
      <c r="M346" s="278"/>
      <c r="N346" s="221"/>
      <c r="O346" s="221"/>
      <c r="P346" s="221"/>
      <c r="Q346" s="221"/>
      <c r="R346" s="221"/>
    </row>
    <row r="347" spans="1:18">
      <c r="A347" s="277"/>
      <c r="B347" s="237"/>
      <c r="C347" s="237"/>
      <c r="D347" s="278"/>
      <c r="E347" s="278"/>
      <c r="F347" s="279"/>
      <c r="G347" s="278"/>
      <c r="H347" s="279"/>
      <c r="I347" s="278"/>
      <c r="J347" s="278"/>
      <c r="K347" s="278"/>
      <c r="L347" s="278"/>
      <c r="M347" s="278"/>
      <c r="N347" s="221"/>
      <c r="O347" s="221"/>
      <c r="P347" s="221"/>
      <c r="Q347" s="221"/>
      <c r="R347" s="221"/>
    </row>
    <row r="348" spans="1:18">
      <c r="A348" s="277"/>
      <c r="B348" s="237"/>
      <c r="C348" s="237"/>
      <c r="D348" s="278"/>
      <c r="E348" s="278"/>
      <c r="F348" s="279"/>
      <c r="G348" s="278"/>
      <c r="H348" s="279"/>
      <c r="I348" s="278"/>
      <c r="J348" s="278"/>
      <c r="K348" s="278"/>
      <c r="L348" s="278"/>
      <c r="M348" s="278"/>
      <c r="N348" s="221"/>
      <c r="O348" s="221"/>
      <c r="P348" s="221"/>
      <c r="Q348" s="221"/>
      <c r="R348" s="221"/>
    </row>
    <row r="349" spans="1:18">
      <c r="A349" s="277"/>
      <c r="B349" s="237"/>
      <c r="C349" s="237"/>
      <c r="D349" s="278"/>
      <c r="E349" s="278"/>
      <c r="F349" s="279"/>
      <c r="G349" s="278"/>
      <c r="H349" s="279"/>
      <c r="I349" s="278"/>
      <c r="J349" s="278"/>
      <c r="K349" s="278"/>
      <c r="L349" s="278"/>
      <c r="M349" s="278"/>
      <c r="N349" s="221"/>
      <c r="O349" s="221"/>
      <c r="P349" s="221"/>
      <c r="Q349" s="221"/>
      <c r="R349" s="221"/>
    </row>
    <row r="350" spans="1:18">
      <c r="A350" s="277"/>
      <c r="B350" s="237"/>
      <c r="C350" s="237"/>
      <c r="D350" s="278"/>
      <c r="E350" s="278"/>
      <c r="F350" s="279"/>
      <c r="G350" s="278"/>
      <c r="H350" s="279"/>
      <c r="I350" s="278"/>
      <c r="J350" s="278"/>
      <c r="K350" s="278"/>
      <c r="L350" s="278"/>
      <c r="M350" s="278"/>
      <c r="N350" s="221"/>
      <c r="O350" s="221"/>
      <c r="P350" s="221"/>
      <c r="Q350" s="221"/>
      <c r="R350" s="221"/>
    </row>
    <row r="351" spans="1:18">
      <c r="A351" s="277"/>
      <c r="B351" s="237"/>
      <c r="C351" s="237"/>
      <c r="D351" s="278"/>
      <c r="E351" s="278"/>
      <c r="F351" s="279"/>
      <c r="G351" s="278"/>
      <c r="H351" s="279"/>
      <c r="I351" s="278"/>
      <c r="J351" s="278"/>
      <c r="K351" s="278"/>
      <c r="L351" s="278"/>
      <c r="M351" s="278"/>
      <c r="N351" s="221"/>
      <c r="O351" s="221"/>
      <c r="P351" s="221"/>
      <c r="Q351" s="221"/>
      <c r="R351" s="221"/>
    </row>
    <row r="352" spans="1:18">
      <c r="A352" s="277"/>
      <c r="B352" s="237"/>
      <c r="C352" s="237"/>
      <c r="D352" s="278"/>
      <c r="E352" s="278"/>
      <c r="F352" s="279"/>
      <c r="G352" s="278"/>
      <c r="H352" s="279"/>
      <c r="I352" s="278"/>
      <c r="J352" s="278"/>
      <c r="K352" s="278"/>
      <c r="L352" s="278"/>
      <c r="M352" s="278"/>
      <c r="N352" s="221"/>
      <c r="O352" s="221"/>
      <c r="P352" s="221"/>
      <c r="Q352" s="221"/>
      <c r="R352" s="221"/>
    </row>
    <row r="353" spans="1:18">
      <c r="A353" s="277"/>
      <c r="B353" s="237"/>
      <c r="C353" s="237"/>
      <c r="D353" s="278"/>
      <c r="E353" s="278"/>
      <c r="F353" s="279"/>
      <c r="G353" s="278"/>
      <c r="H353" s="279"/>
      <c r="I353" s="278"/>
      <c r="J353" s="278"/>
      <c r="K353" s="278"/>
      <c r="L353" s="278"/>
      <c r="M353" s="278"/>
      <c r="N353" s="221"/>
      <c r="O353" s="221"/>
      <c r="P353" s="221"/>
      <c r="Q353" s="221"/>
      <c r="R353" s="221"/>
    </row>
    <row r="354" spans="1:18">
      <c r="A354" s="277"/>
      <c r="B354" s="237"/>
      <c r="C354" s="237"/>
      <c r="D354" s="278"/>
      <c r="E354" s="278"/>
      <c r="F354" s="279"/>
      <c r="G354" s="278"/>
      <c r="H354" s="279"/>
      <c r="I354" s="278"/>
      <c r="J354" s="278"/>
      <c r="K354" s="278"/>
      <c r="L354" s="278"/>
      <c r="M354" s="278"/>
      <c r="N354" s="221"/>
      <c r="O354" s="221"/>
      <c r="P354" s="221"/>
      <c r="Q354" s="221"/>
      <c r="R354" s="221"/>
    </row>
    <row r="355" spans="1:18">
      <c r="A355" s="277"/>
      <c r="B355" s="237"/>
      <c r="C355" s="237"/>
      <c r="D355" s="278"/>
      <c r="E355" s="278"/>
      <c r="F355" s="279"/>
      <c r="G355" s="278"/>
      <c r="H355" s="279"/>
      <c r="I355" s="278"/>
      <c r="J355" s="278"/>
      <c r="K355" s="278"/>
      <c r="L355" s="278"/>
      <c r="M355" s="278"/>
      <c r="N355" s="221"/>
      <c r="O355" s="221"/>
      <c r="P355" s="221"/>
      <c r="Q355" s="221"/>
      <c r="R355" s="221"/>
    </row>
    <row r="356" spans="1:18">
      <c r="A356" s="277"/>
      <c r="B356" s="237"/>
      <c r="C356" s="237"/>
      <c r="D356" s="278"/>
      <c r="E356" s="278"/>
      <c r="F356" s="279"/>
      <c r="G356" s="278"/>
      <c r="H356" s="279"/>
      <c r="I356" s="278"/>
      <c r="J356" s="278"/>
      <c r="K356" s="278"/>
      <c r="L356" s="278"/>
      <c r="M356" s="278"/>
      <c r="N356" s="221"/>
      <c r="O356" s="221"/>
      <c r="P356" s="221"/>
      <c r="Q356" s="221"/>
      <c r="R356" s="221"/>
    </row>
    <row r="357" spans="1:18">
      <c r="A357" s="277"/>
      <c r="B357" s="237"/>
      <c r="C357" s="237"/>
      <c r="D357" s="278"/>
      <c r="E357" s="278"/>
      <c r="F357" s="279"/>
      <c r="G357" s="278"/>
      <c r="H357" s="279"/>
      <c r="I357" s="278"/>
      <c r="J357" s="278"/>
      <c r="K357" s="278"/>
      <c r="L357" s="278"/>
      <c r="M357" s="278"/>
      <c r="N357" s="221"/>
      <c r="O357" s="221"/>
      <c r="P357" s="221"/>
      <c r="Q357" s="221"/>
      <c r="R357" s="221"/>
    </row>
    <row r="358" spans="1:18">
      <c r="A358" s="277"/>
      <c r="B358" s="237"/>
      <c r="C358" s="237"/>
      <c r="D358" s="278"/>
      <c r="E358" s="278"/>
      <c r="F358" s="279"/>
      <c r="G358" s="278"/>
      <c r="H358" s="279"/>
      <c r="I358" s="278"/>
      <c r="J358" s="278"/>
      <c r="K358" s="278"/>
      <c r="L358" s="278"/>
      <c r="M358" s="278"/>
      <c r="N358" s="221"/>
      <c r="O358" s="221"/>
      <c r="P358" s="221"/>
      <c r="Q358" s="221"/>
      <c r="R358" s="221"/>
    </row>
    <row r="359" spans="1:18">
      <c r="A359" s="277"/>
      <c r="B359" s="237"/>
      <c r="C359" s="237"/>
      <c r="D359" s="278"/>
      <c r="E359" s="278"/>
      <c r="F359" s="279"/>
      <c r="G359" s="278"/>
      <c r="H359" s="279"/>
      <c r="I359" s="278"/>
      <c r="J359" s="278"/>
      <c r="K359" s="278"/>
      <c r="L359" s="278"/>
      <c r="M359" s="278"/>
      <c r="N359" s="221"/>
      <c r="O359" s="221"/>
      <c r="P359" s="221"/>
      <c r="Q359" s="221"/>
      <c r="R359" s="221"/>
    </row>
    <row r="360" spans="1:18">
      <c r="A360" s="277"/>
      <c r="B360" s="237"/>
      <c r="C360" s="237"/>
      <c r="D360" s="278"/>
      <c r="E360" s="278"/>
      <c r="F360" s="279"/>
      <c r="G360" s="278"/>
      <c r="H360" s="279"/>
      <c r="I360" s="278"/>
      <c r="J360" s="278"/>
      <c r="K360" s="278"/>
      <c r="L360" s="278"/>
      <c r="M360" s="278"/>
      <c r="N360" s="221"/>
      <c r="O360" s="221"/>
      <c r="P360" s="221"/>
      <c r="Q360" s="221"/>
      <c r="R360" s="221"/>
    </row>
    <row r="361" spans="1:18">
      <c r="A361" s="277"/>
      <c r="B361" s="237"/>
      <c r="C361" s="237"/>
      <c r="D361" s="278"/>
      <c r="E361" s="278"/>
      <c r="F361" s="279"/>
      <c r="G361" s="278"/>
      <c r="H361" s="279"/>
      <c r="I361" s="278"/>
      <c r="J361" s="278"/>
      <c r="K361" s="278"/>
      <c r="L361" s="278"/>
      <c r="M361" s="278"/>
      <c r="N361" s="221"/>
      <c r="O361" s="221"/>
      <c r="P361" s="221"/>
      <c r="Q361" s="221"/>
      <c r="R361" s="221"/>
    </row>
    <row r="362" spans="1:18">
      <c r="A362" s="277"/>
      <c r="B362" s="237"/>
      <c r="C362" s="237"/>
      <c r="D362" s="278"/>
      <c r="E362" s="278"/>
      <c r="F362" s="279"/>
      <c r="G362" s="278"/>
      <c r="H362" s="279"/>
      <c r="I362" s="278"/>
      <c r="J362" s="278"/>
      <c r="K362" s="278"/>
      <c r="L362" s="278"/>
      <c r="M362" s="278"/>
      <c r="N362" s="221"/>
      <c r="O362" s="221"/>
      <c r="P362" s="221"/>
      <c r="Q362" s="221"/>
      <c r="R362" s="221"/>
    </row>
    <row r="363" spans="1:18">
      <c r="A363" s="277"/>
      <c r="B363" s="237"/>
      <c r="C363" s="237"/>
      <c r="D363" s="278"/>
      <c r="E363" s="278"/>
      <c r="F363" s="279"/>
      <c r="G363" s="278"/>
      <c r="H363" s="279"/>
      <c r="I363" s="278"/>
      <c r="J363" s="278"/>
      <c r="K363" s="278"/>
      <c r="L363" s="278"/>
      <c r="M363" s="278"/>
      <c r="N363" s="221"/>
      <c r="O363" s="221"/>
      <c r="P363" s="221"/>
      <c r="Q363" s="221"/>
      <c r="R363" s="221"/>
    </row>
    <row r="364" spans="1:18">
      <c r="A364" s="277"/>
      <c r="B364" s="237"/>
      <c r="C364" s="237"/>
      <c r="D364" s="278"/>
      <c r="E364" s="278"/>
      <c r="F364" s="279"/>
      <c r="G364" s="278"/>
      <c r="H364" s="279"/>
      <c r="I364" s="278"/>
      <c r="J364" s="278"/>
      <c r="K364" s="278"/>
      <c r="L364" s="278"/>
      <c r="M364" s="278"/>
      <c r="N364" s="221"/>
      <c r="O364" s="221"/>
      <c r="P364" s="221"/>
      <c r="Q364" s="221"/>
      <c r="R364" s="221"/>
    </row>
    <row r="365" spans="1:18">
      <c r="A365" s="277"/>
      <c r="B365" s="237"/>
      <c r="C365" s="237"/>
      <c r="D365" s="278"/>
      <c r="E365" s="278"/>
      <c r="F365" s="279"/>
      <c r="G365" s="278"/>
      <c r="H365" s="279"/>
      <c r="I365" s="278"/>
      <c r="J365" s="278"/>
      <c r="K365" s="278"/>
      <c r="L365" s="278"/>
      <c r="M365" s="278"/>
      <c r="N365" s="221"/>
      <c r="O365" s="221"/>
      <c r="P365" s="221"/>
      <c r="Q365" s="221"/>
      <c r="R365" s="221"/>
    </row>
    <row r="366" spans="1:18">
      <c r="A366" s="277"/>
      <c r="B366" s="237"/>
      <c r="C366" s="237"/>
      <c r="D366" s="278"/>
      <c r="E366" s="278"/>
      <c r="F366" s="279"/>
      <c r="G366" s="278"/>
      <c r="H366" s="279"/>
      <c r="I366" s="278"/>
      <c r="J366" s="278"/>
      <c r="K366" s="278"/>
      <c r="L366" s="278"/>
      <c r="M366" s="278"/>
      <c r="N366" s="221"/>
      <c r="O366" s="221"/>
      <c r="P366" s="221"/>
      <c r="Q366" s="221"/>
      <c r="R366" s="221"/>
    </row>
    <row r="367" spans="1:18">
      <c r="A367" s="277"/>
      <c r="B367" s="237"/>
      <c r="C367" s="237"/>
      <c r="D367" s="278"/>
      <c r="E367" s="278"/>
      <c r="F367" s="279"/>
      <c r="G367" s="278"/>
      <c r="H367" s="279"/>
      <c r="I367" s="278"/>
      <c r="J367" s="278"/>
      <c r="K367" s="278"/>
      <c r="L367" s="278"/>
      <c r="M367" s="278"/>
      <c r="N367" s="221"/>
      <c r="O367" s="221"/>
      <c r="P367" s="221"/>
      <c r="Q367" s="221"/>
      <c r="R367" s="221"/>
    </row>
    <row r="368" spans="1:18">
      <c r="A368" s="277"/>
      <c r="B368" s="237"/>
      <c r="C368" s="237"/>
      <c r="D368" s="278"/>
      <c r="E368" s="278"/>
      <c r="F368" s="279"/>
      <c r="G368" s="278"/>
      <c r="H368" s="279"/>
      <c r="I368" s="278"/>
      <c r="J368" s="278"/>
      <c r="K368" s="278"/>
      <c r="L368" s="278"/>
      <c r="M368" s="278"/>
      <c r="N368" s="221"/>
      <c r="O368" s="221"/>
      <c r="P368" s="221"/>
      <c r="Q368" s="221"/>
      <c r="R368" s="221"/>
    </row>
    <row r="369" spans="1:18">
      <c r="A369" s="277"/>
      <c r="B369" s="237"/>
      <c r="C369" s="237"/>
      <c r="D369" s="278"/>
      <c r="E369" s="278"/>
      <c r="F369" s="279"/>
      <c r="G369" s="278"/>
      <c r="H369" s="279"/>
      <c r="I369" s="278"/>
      <c r="J369" s="278"/>
      <c r="K369" s="278"/>
      <c r="L369" s="278"/>
      <c r="M369" s="278"/>
      <c r="N369" s="221"/>
      <c r="O369" s="221"/>
      <c r="P369" s="221"/>
      <c r="Q369" s="221"/>
      <c r="R369" s="221"/>
    </row>
    <row r="370" spans="1:18">
      <c r="A370" s="277"/>
      <c r="B370" s="237"/>
      <c r="C370" s="237"/>
      <c r="D370" s="278"/>
      <c r="E370" s="278"/>
      <c r="F370" s="279"/>
      <c r="G370" s="278"/>
      <c r="H370" s="279"/>
      <c r="I370" s="278"/>
      <c r="J370" s="278"/>
      <c r="K370" s="278"/>
      <c r="L370" s="278"/>
      <c r="M370" s="278"/>
      <c r="N370" s="221"/>
      <c r="O370" s="221"/>
      <c r="P370" s="221"/>
      <c r="Q370" s="221"/>
      <c r="R370" s="221"/>
    </row>
    <row r="371" spans="1:18">
      <c r="A371" s="277"/>
      <c r="B371" s="237"/>
      <c r="C371" s="237"/>
      <c r="D371" s="278"/>
      <c r="E371" s="278"/>
      <c r="F371" s="279"/>
      <c r="G371" s="278"/>
      <c r="H371" s="279"/>
      <c r="I371" s="278"/>
      <c r="J371" s="278"/>
      <c r="K371" s="278"/>
      <c r="L371" s="278"/>
      <c r="M371" s="278"/>
      <c r="N371" s="221"/>
      <c r="O371" s="221"/>
      <c r="P371" s="221"/>
      <c r="Q371" s="221"/>
      <c r="R371" s="221"/>
    </row>
    <row r="372" spans="1:18">
      <c r="A372" s="277"/>
      <c r="B372" s="237"/>
      <c r="C372" s="237"/>
      <c r="D372" s="278"/>
      <c r="E372" s="278"/>
      <c r="F372" s="279"/>
      <c r="G372" s="278"/>
      <c r="H372" s="279"/>
      <c r="I372" s="278"/>
      <c r="J372" s="278"/>
      <c r="K372" s="278"/>
      <c r="L372" s="278"/>
      <c r="M372" s="278"/>
      <c r="N372" s="221"/>
      <c r="O372" s="221"/>
      <c r="P372" s="221"/>
      <c r="Q372" s="221"/>
      <c r="R372" s="221"/>
    </row>
    <row r="373" spans="1:18">
      <c r="A373" s="277"/>
      <c r="B373" s="237"/>
      <c r="C373" s="237"/>
      <c r="D373" s="278"/>
      <c r="E373" s="278"/>
      <c r="F373" s="279"/>
      <c r="G373" s="278"/>
      <c r="H373" s="279"/>
      <c r="I373" s="278"/>
      <c r="J373" s="278"/>
      <c r="K373" s="278"/>
      <c r="L373" s="278"/>
      <c r="M373" s="278"/>
      <c r="N373" s="221"/>
      <c r="O373" s="221"/>
      <c r="P373" s="221"/>
      <c r="Q373" s="221"/>
      <c r="R373" s="221"/>
    </row>
    <row r="374" spans="1:18">
      <c r="A374" s="277"/>
      <c r="B374" s="237"/>
      <c r="C374" s="237"/>
      <c r="D374" s="278"/>
      <c r="E374" s="278"/>
      <c r="F374" s="279"/>
      <c r="G374" s="278"/>
      <c r="H374" s="279"/>
      <c r="I374" s="278"/>
      <c r="J374" s="278"/>
      <c r="K374" s="278"/>
      <c r="L374" s="278"/>
      <c r="M374" s="278"/>
      <c r="N374" s="221"/>
      <c r="O374" s="221"/>
      <c r="P374" s="221"/>
      <c r="Q374" s="221"/>
      <c r="R374" s="221"/>
    </row>
    <row r="375" spans="1:18">
      <c r="A375" s="277"/>
      <c r="B375" s="237"/>
      <c r="C375" s="237"/>
      <c r="D375" s="278"/>
      <c r="E375" s="278"/>
      <c r="F375" s="279"/>
      <c r="G375" s="278"/>
      <c r="H375" s="279"/>
      <c r="I375" s="278"/>
      <c r="J375" s="278"/>
      <c r="K375" s="278"/>
      <c r="L375" s="278"/>
      <c r="M375" s="278"/>
      <c r="N375" s="221"/>
      <c r="O375" s="221"/>
      <c r="P375" s="221"/>
      <c r="Q375" s="221"/>
      <c r="R375" s="221"/>
    </row>
    <row r="376" spans="1:18">
      <c r="A376" s="277"/>
      <c r="B376" s="237"/>
      <c r="C376" s="237"/>
      <c r="D376" s="278"/>
      <c r="E376" s="278"/>
      <c r="F376" s="279"/>
      <c r="G376" s="278"/>
      <c r="H376" s="279"/>
      <c r="I376" s="278"/>
      <c r="J376" s="278"/>
      <c r="K376" s="278"/>
      <c r="L376" s="278"/>
      <c r="M376" s="278"/>
      <c r="N376" s="221"/>
      <c r="O376" s="221"/>
      <c r="P376" s="221"/>
      <c r="Q376" s="221"/>
      <c r="R376" s="221"/>
    </row>
    <row r="377" spans="1:18">
      <c r="A377" s="277"/>
      <c r="B377" s="237"/>
      <c r="C377" s="237"/>
      <c r="D377" s="278"/>
      <c r="E377" s="278"/>
      <c r="F377" s="279"/>
      <c r="G377" s="278"/>
      <c r="H377" s="279"/>
      <c r="I377" s="278"/>
      <c r="J377" s="278"/>
      <c r="K377" s="278"/>
      <c r="L377" s="278"/>
      <c r="M377" s="278"/>
      <c r="N377" s="221"/>
      <c r="O377" s="221"/>
      <c r="P377" s="221"/>
      <c r="Q377" s="221"/>
      <c r="R377" s="221"/>
    </row>
    <row r="378" spans="1:18">
      <c r="A378" s="277"/>
      <c r="B378" s="237"/>
      <c r="C378" s="237"/>
      <c r="D378" s="278"/>
      <c r="E378" s="278"/>
      <c r="F378" s="279"/>
      <c r="G378" s="278"/>
      <c r="H378" s="279"/>
      <c r="I378" s="278"/>
      <c r="J378" s="278"/>
      <c r="K378" s="278"/>
      <c r="L378" s="278"/>
      <c r="M378" s="278"/>
      <c r="N378" s="221"/>
      <c r="O378" s="221"/>
      <c r="P378" s="221"/>
      <c r="Q378" s="221"/>
      <c r="R378" s="221"/>
    </row>
    <row r="379" spans="1:18">
      <c r="A379" s="277"/>
      <c r="B379" s="237"/>
      <c r="C379" s="237"/>
      <c r="D379" s="278"/>
      <c r="E379" s="278"/>
      <c r="F379" s="279"/>
      <c r="G379" s="278"/>
      <c r="H379" s="279"/>
      <c r="I379" s="278"/>
      <c r="J379" s="278"/>
      <c r="K379" s="278"/>
      <c r="L379" s="278"/>
      <c r="M379" s="278"/>
      <c r="N379" s="221"/>
      <c r="O379" s="221"/>
      <c r="P379" s="221"/>
      <c r="Q379" s="221"/>
      <c r="R379" s="221"/>
    </row>
    <row r="380" spans="1:18">
      <c r="A380" s="277"/>
      <c r="B380" s="237"/>
      <c r="C380" s="237"/>
      <c r="D380" s="278"/>
      <c r="E380" s="278"/>
      <c r="F380" s="279"/>
      <c r="G380" s="278"/>
      <c r="H380" s="279"/>
      <c r="I380" s="278"/>
      <c r="J380" s="278"/>
      <c r="K380" s="278"/>
      <c r="L380" s="278"/>
      <c r="M380" s="278"/>
      <c r="N380" s="221"/>
      <c r="O380" s="221"/>
      <c r="P380" s="221"/>
      <c r="Q380" s="221"/>
      <c r="R380" s="221"/>
    </row>
    <row r="381" spans="1:18">
      <c r="A381" s="277"/>
      <c r="B381" s="237"/>
      <c r="C381" s="237"/>
      <c r="D381" s="278"/>
      <c r="E381" s="278"/>
      <c r="F381" s="279"/>
      <c r="G381" s="278"/>
      <c r="H381" s="279"/>
      <c r="I381" s="278"/>
      <c r="J381" s="278"/>
      <c r="K381" s="278"/>
      <c r="L381" s="278"/>
      <c r="M381" s="278"/>
      <c r="N381" s="221"/>
      <c r="O381" s="221"/>
      <c r="P381" s="221"/>
      <c r="Q381" s="221"/>
      <c r="R381" s="221"/>
    </row>
    <row r="382" spans="1:18">
      <c r="A382" s="277"/>
      <c r="B382" s="237"/>
      <c r="C382" s="237"/>
      <c r="D382" s="278"/>
      <c r="E382" s="278"/>
      <c r="F382" s="279"/>
      <c r="G382" s="278"/>
      <c r="H382" s="279"/>
      <c r="I382" s="278"/>
      <c r="J382" s="278"/>
      <c r="K382" s="278"/>
      <c r="L382" s="278"/>
      <c r="M382" s="278"/>
      <c r="N382" s="221"/>
      <c r="O382" s="221"/>
      <c r="P382" s="221"/>
      <c r="Q382" s="221"/>
      <c r="R382" s="221"/>
    </row>
    <row r="383" spans="1:18">
      <c r="A383" s="277"/>
      <c r="B383" s="237"/>
      <c r="C383" s="237"/>
      <c r="D383" s="278"/>
      <c r="E383" s="278"/>
      <c r="F383" s="279"/>
      <c r="G383" s="278"/>
      <c r="H383" s="279"/>
      <c r="I383" s="278"/>
      <c r="J383" s="278"/>
      <c r="K383" s="278"/>
      <c r="L383" s="278"/>
      <c r="M383" s="278"/>
      <c r="N383" s="221"/>
      <c r="O383" s="221"/>
      <c r="P383" s="221"/>
      <c r="Q383" s="221"/>
      <c r="R383" s="221"/>
    </row>
    <row r="384" spans="1:18">
      <c r="A384" s="277"/>
      <c r="B384" s="237"/>
      <c r="C384" s="237"/>
      <c r="D384" s="278"/>
      <c r="E384" s="278"/>
      <c r="F384" s="279"/>
      <c r="G384" s="278"/>
      <c r="H384" s="279"/>
      <c r="I384" s="278"/>
      <c r="J384" s="278"/>
      <c r="K384" s="278"/>
      <c r="L384" s="278"/>
      <c r="M384" s="278"/>
      <c r="N384" s="221"/>
      <c r="O384" s="221"/>
      <c r="P384" s="221"/>
      <c r="Q384" s="221"/>
      <c r="R384" s="221"/>
    </row>
    <row r="385" spans="1:18">
      <c r="A385" s="277"/>
      <c r="B385" s="237"/>
      <c r="C385" s="237"/>
      <c r="D385" s="278"/>
      <c r="E385" s="278"/>
      <c r="F385" s="279"/>
      <c r="G385" s="278"/>
      <c r="H385" s="279"/>
      <c r="I385" s="278"/>
      <c r="J385" s="278"/>
      <c r="K385" s="278"/>
      <c r="L385" s="278"/>
      <c r="M385" s="278"/>
      <c r="N385" s="221"/>
      <c r="O385" s="221"/>
      <c r="P385" s="221"/>
      <c r="Q385" s="221"/>
      <c r="R385" s="221"/>
    </row>
    <row r="386" spans="1:18">
      <c r="A386" s="277"/>
      <c r="B386" s="237"/>
      <c r="C386" s="237"/>
      <c r="D386" s="278"/>
      <c r="E386" s="278"/>
      <c r="F386" s="279"/>
      <c r="G386" s="278"/>
      <c r="H386" s="279"/>
      <c r="I386" s="278"/>
      <c r="J386" s="278"/>
      <c r="K386" s="278"/>
      <c r="L386" s="278"/>
      <c r="M386" s="278"/>
      <c r="N386" s="221"/>
      <c r="O386" s="221"/>
      <c r="P386" s="221"/>
      <c r="Q386" s="221"/>
      <c r="R386" s="221"/>
    </row>
    <row r="387" spans="1:18">
      <c r="A387" s="277"/>
      <c r="B387" s="237"/>
      <c r="C387" s="237"/>
      <c r="D387" s="278"/>
      <c r="E387" s="278"/>
      <c r="F387" s="279"/>
      <c r="G387" s="278"/>
      <c r="H387" s="279"/>
      <c r="I387" s="278"/>
      <c r="J387" s="278"/>
      <c r="K387" s="278"/>
      <c r="L387" s="278"/>
      <c r="M387" s="278"/>
      <c r="N387" s="221"/>
      <c r="O387" s="221"/>
      <c r="P387" s="221"/>
      <c r="Q387" s="221"/>
      <c r="R387" s="221"/>
    </row>
    <row r="388" spans="1:18">
      <c r="A388" s="277"/>
      <c r="B388" s="237"/>
      <c r="C388" s="237"/>
      <c r="D388" s="278"/>
      <c r="E388" s="278"/>
      <c r="F388" s="279"/>
      <c r="G388" s="278"/>
      <c r="H388" s="279"/>
      <c r="I388" s="278"/>
      <c r="J388" s="278"/>
      <c r="K388" s="278"/>
      <c r="L388" s="278"/>
      <c r="M388" s="278"/>
      <c r="N388" s="221"/>
      <c r="O388" s="221"/>
      <c r="P388" s="221"/>
      <c r="Q388" s="221"/>
      <c r="R388" s="221"/>
    </row>
    <row r="389" spans="1:18">
      <c r="A389" s="277"/>
      <c r="B389" s="237"/>
      <c r="C389" s="237"/>
      <c r="D389" s="278"/>
      <c r="E389" s="278"/>
      <c r="F389" s="279"/>
      <c r="G389" s="278"/>
      <c r="H389" s="279"/>
      <c r="I389" s="278"/>
      <c r="J389" s="278"/>
      <c r="K389" s="278"/>
      <c r="L389" s="278"/>
      <c r="M389" s="278"/>
      <c r="N389" s="221"/>
      <c r="O389" s="221"/>
      <c r="P389" s="221"/>
      <c r="Q389" s="221"/>
      <c r="R389" s="221"/>
    </row>
    <row r="390" spans="1:18">
      <c r="A390" s="277"/>
      <c r="B390" s="237"/>
      <c r="C390" s="237"/>
      <c r="D390" s="278"/>
      <c r="E390" s="278"/>
      <c r="F390" s="279"/>
      <c r="G390" s="278"/>
      <c r="H390" s="279"/>
      <c r="I390" s="278"/>
      <c r="J390" s="278"/>
      <c r="K390" s="278"/>
      <c r="L390" s="278"/>
      <c r="M390" s="278"/>
      <c r="N390" s="221"/>
      <c r="O390" s="221"/>
      <c r="P390" s="221"/>
      <c r="Q390" s="221"/>
      <c r="R390" s="221"/>
    </row>
    <row r="391" spans="1:18">
      <c r="A391" s="277"/>
      <c r="B391" s="237"/>
      <c r="C391" s="237"/>
      <c r="D391" s="278"/>
      <c r="E391" s="278"/>
      <c r="F391" s="279"/>
      <c r="G391" s="278"/>
      <c r="H391" s="279"/>
      <c r="I391" s="278"/>
      <c r="J391" s="278"/>
      <c r="K391" s="278"/>
      <c r="L391" s="278"/>
      <c r="M391" s="278"/>
      <c r="N391" s="221"/>
      <c r="O391" s="221"/>
      <c r="P391" s="221"/>
      <c r="Q391" s="221"/>
      <c r="R391" s="221"/>
    </row>
    <row r="392" spans="1:18">
      <c r="A392" s="277"/>
      <c r="B392" s="237"/>
      <c r="C392" s="237"/>
      <c r="D392" s="278"/>
      <c r="E392" s="278"/>
      <c r="F392" s="279"/>
      <c r="G392" s="278"/>
      <c r="H392" s="279"/>
      <c r="I392" s="278"/>
      <c r="J392" s="278"/>
      <c r="K392" s="278"/>
      <c r="L392" s="278"/>
      <c r="M392" s="278"/>
      <c r="N392" s="221"/>
      <c r="O392" s="221"/>
      <c r="P392" s="221"/>
      <c r="Q392" s="221"/>
      <c r="R392" s="221"/>
    </row>
    <row r="393" spans="1:18">
      <c r="A393" s="277"/>
      <c r="B393" s="237"/>
      <c r="C393" s="237"/>
      <c r="D393" s="278"/>
      <c r="E393" s="278"/>
      <c r="F393" s="279"/>
      <c r="G393" s="278"/>
      <c r="H393" s="279"/>
      <c r="I393" s="278"/>
      <c r="J393" s="278"/>
      <c r="K393" s="278"/>
      <c r="L393" s="278"/>
      <c r="M393" s="278"/>
      <c r="N393" s="221"/>
      <c r="O393" s="221"/>
      <c r="P393" s="221"/>
      <c r="Q393" s="221"/>
      <c r="R393" s="221"/>
    </row>
    <row r="394" spans="1:18">
      <c r="A394" s="277"/>
      <c r="B394" s="237"/>
      <c r="C394" s="237"/>
      <c r="D394" s="278"/>
      <c r="E394" s="278"/>
      <c r="F394" s="279"/>
      <c r="G394" s="278"/>
      <c r="H394" s="279"/>
      <c r="I394" s="278"/>
      <c r="J394" s="278"/>
      <c r="K394" s="278"/>
      <c r="L394" s="278"/>
      <c r="M394" s="278"/>
      <c r="N394" s="221"/>
      <c r="O394" s="221"/>
      <c r="P394" s="221"/>
      <c r="Q394" s="221"/>
      <c r="R394" s="221"/>
    </row>
    <row r="395" spans="1:18">
      <c r="A395" s="277"/>
      <c r="B395" s="237"/>
      <c r="C395" s="237"/>
      <c r="D395" s="278"/>
      <c r="E395" s="278"/>
      <c r="F395" s="279"/>
      <c r="G395" s="278"/>
      <c r="H395" s="279"/>
      <c r="I395" s="278"/>
      <c r="J395" s="278"/>
      <c r="K395" s="278"/>
      <c r="L395" s="278"/>
      <c r="M395" s="278"/>
      <c r="N395" s="221"/>
      <c r="O395" s="221"/>
      <c r="P395" s="221"/>
      <c r="Q395" s="221"/>
      <c r="R395" s="221"/>
    </row>
    <row r="396" spans="1:18">
      <c r="A396" s="277"/>
      <c r="B396" s="237"/>
      <c r="C396" s="237"/>
      <c r="D396" s="278"/>
      <c r="E396" s="278"/>
      <c r="F396" s="279"/>
      <c r="G396" s="278"/>
      <c r="H396" s="279"/>
      <c r="I396" s="278"/>
      <c r="J396" s="278"/>
      <c r="K396" s="278"/>
      <c r="L396" s="278"/>
      <c r="M396" s="278"/>
      <c r="N396" s="221"/>
      <c r="O396" s="221"/>
      <c r="P396" s="221"/>
      <c r="Q396" s="221"/>
      <c r="R396" s="221"/>
    </row>
    <row r="397" spans="1:18">
      <c r="A397" s="277"/>
      <c r="B397" s="237"/>
      <c r="C397" s="237"/>
      <c r="D397" s="278"/>
      <c r="E397" s="278"/>
      <c r="F397" s="279"/>
      <c r="G397" s="278"/>
      <c r="H397" s="279"/>
      <c r="I397" s="278"/>
      <c r="J397" s="278"/>
      <c r="K397" s="278"/>
      <c r="L397" s="278"/>
      <c r="M397" s="278"/>
      <c r="N397" s="221"/>
      <c r="O397" s="221"/>
      <c r="P397" s="221"/>
      <c r="Q397" s="221"/>
      <c r="R397" s="221"/>
    </row>
    <row r="398" spans="1:18">
      <c r="A398" s="277"/>
      <c r="B398" s="237"/>
      <c r="C398" s="237"/>
      <c r="D398" s="278"/>
      <c r="E398" s="278"/>
      <c r="F398" s="279"/>
      <c r="G398" s="278"/>
      <c r="H398" s="279"/>
      <c r="I398" s="278"/>
      <c r="J398" s="278"/>
      <c r="K398" s="278"/>
      <c r="L398" s="278"/>
      <c r="M398" s="278"/>
      <c r="N398" s="221"/>
      <c r="O398" s="221"/>
      <c r="P398" s="221"/>
      <c r="Q398" s="221"/>
      <c r="R398" s="221"/>
    </row>
    <row r="399" spans="1:18">
      <c r="A399" s="277"/>
      <c r="B399" s="237"/>
      <c r="C399" s="237"/>
      <c r="D399" s="278"/>
      <c r="E399" s="278"/>
      <c r="F399" s="279"/>
      <c r="G399" s="278"/>
      <c r="H399" s="279"/>
      <c r="I399" s="278"/>
      <c r="J399" s="278"/>
      <c r="K399" s="278"/>
      <c r="L399" s="278"/>
      <c r="M399" s="278"/>
      <c r="N399" s="221"/>
      <c r="O399" s="221"/>
      <c r="P399" s="221"/>
      <c r="Q399" s="221"/>
      <c r="R399" s="221"/>
    </row>
    <row r="400" spans="1:18">
      <c r="A400" s="277"/>
      <c r="B400" s="237"/>
      <c r="C400" s="237"/>
      <c r="D400" s="278"/>
      <c r="E400" s="278"/>
      <c r="F400" s="279"/>
      <c r="G400" s="278"/>
      <c r="H400" s="279"/>
      <c r="I400" s="278"/>
      <c r="J400" s="278"/>
      <c r="K400" s="278"/>
      <c r="L400" s="278"/>
      <c r="M400" s="278"/>
      <c r="N400" s="221"/>
      <c r="O400" s="221"/>
      <c r="P400" s="221"/>
      <c r="Q400" s="221"/>
      <c r="R400" s="221"/>
    </row>
    <row r="401" spans="1:18">
      <c r="A401" s="277"/>
      <c r="B401" s="237"/>
      <c r="C401" s="237"/>
      <c r="D401" s="278"/>
      <c r="E401" s="278"/>
      <c r="F401" s="279"/>
      <c r="G401" s="278"/>
      <c r="H401" s="279"/>
      <c r="I401" s="278"/>
      <c r="J401" s="278"/>
      <c r="K401" s="278"/>
      <c r="L401" s="278"/>
      <c r="M401" s="278"/>
      <c r="N401" s="221"/>
      <c r="O401" s="221"/>
      <c r="P401" s="221"/>
      <c r="Q401" s="221"/>
      <c r="R401" s="221"/>
    </row>
    <row r="402" spans="1:18">
      <c r="A402" s="277"/>
      <c r="B402" s="237"/>
      <c r="C402" s="237"/>
      <c r="D402" s="278"/>
      <c r="E402" s="278"/>
      <c r="F402" s="279"/>
      <c r="G402" s="278"/>
      <c r="H402" s="279"/>
      <c r="I402" s="278"/>
      <c r="J402" s="278"/>
      <c r="K402" s="278"/>
      <c r="L402" s="278"/>
      <c r="M402" s="278"/>
      <c r="N402" s="221"/>
      <c r="O402" s="221"/>
      <c r="P402" s="221"/>
      <c r="Q402" s="221"/>
      <c r="R402" s="221"/>
    </row>
    <row r="403" spans="1:18">
      <c r="A403" s="277"/>
      <c r="B403" s="237"/>
      <c r="C403" s="237"/>
      <c r="D403" s="278"/>
      <c r="E403" s="278"/>
      <c r="F403" s="279"/>
      <c r="G403" s="278"/>
      <c r="H403" s="279"/>
      <c r="I403" s="278"/>
      <c r="J403" s="278"/>
      <c r="K403" s="278"/>
      <c r="L403" s="278"/>
      <c r="M403" s="278"/>
      <c r="N403" s="221"/>
      <c r="O403" s="221"/>
      <c r="P403" s="221"/>
      <c r="Q403" s="221"/>
      <c r="R403" s="221"/>
    </row>
    <row r="404" spans="1:18">
      <c r="A404" s="277"/>
      <c r="B404" s="237"/>
      <c r="C404" s="237"/>
      <c r="D404" s="278"/>
      <c r="E404" s="278"/>
      <c r="F404" s="279"/>
      <c r="G404" s="278"/>
      <c r="H404" s="279"/>
      <c r="I404" s="278"/>
      <c r="J404" s="278"/>
      <c r="K404" s="278"/>
      <c r="L404" s="278"/>
      <c r="M404" s="278"/>
      <c r="N404" s="221"/>
      <c r="O404" s="221"/>
      <c r="P404" s="221"/>
      <c r="Q404" s="221"/>
      <c r="R404" s="221"/>
    </row>
    <row r="405" spans="1:18">
      <c r="A405" s="277"/>
      <c r="B405" s="237"/>
      <c r="C405" s="237"/>
      <c r="D405" s="278"/>
      <c r="E405" s="278"/>
      <c r="F405" s="279"/>
      <c r="G405" s="278"/>
      <c r="H405" s="279"/>
      <c r="I405" s="278"/>
      <c r="J405" s="278"/>
      <c r="K405" s="278"/>
      <c r="L405" s="278"/>
      <c r="M405" s="278"/>
      <c r="N405" s="221"/>
      <c r="O405" s="221"/>
      <c r="P405" s="221"/>
      <c r="Q405" s="221"/>
      <c r="R405" s="221"/>
    </row>
    <row r="406" spans="1:18">
      <c r="A406" s="277"/>
      <c r="B406" s="237"/>
      <c r="C406" s="237"/>
      <c r="D406" s="278"/>
      <c r="E406" s="278"/>
      <c r="F406" s="279"/>
      <c r="G406" s="278"/>
      <c r="H406" s="279"/>
      <c r="I406" s="278"/>
      <c r="J406" s="278"/>
      <c r="K406" s="278"/>
      <c r="L406" s="278"/>
      <c r="M406" s="278"/>
      <c r="N406" s="221"/>
      <c r="O406" s="221"/>
      <c r="P406" s="221"/>
      <c r="Q406" s="221"/>
      <c r="R406" s="221"/>
    </row>
    <row r="407" spans="1:18">
      <c r="A407" s="277"/>
      <c r="B407" s="237"/>
      <c r="C407" s="237"/>
      <c r="D407" s="278"/>
      <c r="E407" s="278"/>
      <c r="F407" s="279"/>
      <c r="G407" s="278"/>
      <c r="H407" s="279"/>
      <c r="I407" s="278"/>
      <c r="J407" s="278"/>
      <c r="K407" s="278"/>
      <c r="L407" s="278"/>
      <c r="M407" s="278"/>
      <c r="N407" s="221"/>
      <c r="O407" s="221"/>
      <c r="P407" s="221"/>
      <c r="Q407" s="221"/>
      <c r="R407" s="221"/>
    </row>
    <row r="408" spans="1:18">
      <c r="A408" s="277"/>
      <c r="B408" s="237"/>
      <c r="C408" s="237"/>
      <c r="D408" s="278"/>
      <c r="E408" s="278"/>
      <c r="F408" s="279"/>
      <c r="G408" s="278"/>
      <c r="H408" s="279"/>
      <c r="I408" s="278"/>
      <c r="J408" s="278"/>
      <c r="K408" s="278"/>
      <c r="L408" s="278"/>
      <c r="M408" s="278"/>
      <c r="N408" s="221"/>
      <c r="O408" s="221"/>
      <c r="P408" s="221"/>
      <c r="Q408" s="221"/>
      <c r="R408" s="221"/>
    </row>
    <row r="409" spans="1:18">
      <c r="A409" s="277"/>
      <c r="B409" s="237"/>
      <c r="C409" s="237"/>
      <c r="D409" s="278"/>
      <c r="E409" s="278"/>
      <c r="F409" s="279"/>
      <c r="G409" s="278"/>
      <c r="H409" s="279"/>
      <c r="I409" s="278"/>
      <c r="J409" s="278"/>
      <c r="K409" s="278"/>
      <c r="L409" s="278"/>
      <c r="M409" s="278"/>
      <c r="N409" s="221"/>
      <c r="O409" s="221"/>
      <c r="P409" s="221"/>
      <c r="Q409" s="221"/>
      <c r="R409" s="221"/>
    </row>
    <row r="410" spans="1:18">
      <c r="A410" s="277"/>
      <c r="B410" s="237"/>
      <c r="C410" s="237"/>
      <c r="D410" s="278"/>
      <c r="E410" s="278"/>
      <c r="F410" s="279"/>
      <c r="G410" s="278"/>
      <c r="H410" s="279"/>
      <c r="I410" s="278"/>
      <c r="J410" s="278"/>
      <c r="K410" s="278"/>
      <c r="L410" s="278"/>
      <c r="M410" s="278"/>
      <c r="N410" s="221"/>
      <c r="O410" s="221"/>
      <c r="P410" s="221"/>
      <c r="Q410" s="221"/>
      <c r="R410" s="221"/>
    </row>
    <row r="411" spans="1:18">
      <c r="A411" s="277"/>
      <c r="B411" s="237"/>
      <c r="C411" s="237"/>
      <c r="D411" s="278"/>
      <c r="E411" s="278"/>
      <c r="F411" s="279"/>
      <c r="G411" s="278"/>
      <c r="H411" s="279"/>
      <c r="I411" s="278"/>
      <c r="J411" s="278"/>
      <c r="K411" s="278"/>
      <c r="L411" s="278"/>
      <c r="M411" s="278"/>
      <c r="N411" s="221"/>
      <c r="O411" s="221"/>
      <c r="P411" s="221"/>
      <c r="Q411" s="221"/>
      <c r="R411" s="221"/>
    </row>
    <row r="412" spans="1:18">
      <c r="A412" s="277"/>
      <c r="B412" s="237"/>
      <c r="C412" s="237"/>
      <c r="D412" s="278"/>
      <c r="E412" s="278"/>
      <c r="F412" s="279"/>
      <c r="G412" s="278"/>
      <c r="H412" s="279"/>
      <c r="I412" s="278"/>
      <c r="J412" s="278"/>
      <c r="K412" s="278"/>
      <c r="L412" s="278"/>
      <c r="M412" s="278"/>
      <c r="N412" s="221"/>
      <c r="O412" s="221"/>
      <c r="P412" s="221"/>
      <c r="Q412" s="221"/>
      <c r="R412" s="221"/>
    </row>
    <row r="413" spans="1:18">
      <c r="A413" s="277"/>
      <c r="B413" s="237"/>
      <c r="C413" s="237"/>
      <c r="D413" s="278"/>
      <c r="E413" s="278"/>
      <c r="F413" s="279"/>
      <c r="G413" s="278"/>
      <c r="H413" s="279"/>
      <c r="I413" s="278"/>
      <c r="J413" s="278"/>
      <c r="K413" s="278"/>
      <c r="L413" s="278"/>
      <c r="M413" s="278"/>
      <c r="N413" s="221"/>
      <c r="O413" s="221"/>
      <c r="P413" s="221"/>
      <c r="Q413" s="221"/>
      <c r="R413" s="221"/>
    </row>
    <row r="414" spans="1:18">
      <c r="A414" s="277"/>
      <c r="B414" s="237"/>
      <c r="C414" s="237"/>
      <c r="D414" s="278"/>
      <c r="E414" s="278"/>
      <c r="F414" s="279"/>
      <c r="G414" s="278"/>
      <c r="H414" s="279"/>
      <c r="I414" s="278"/>
      <c r="J414" s="278"/>
      <c r="K414" s="278"/>
      <c r="L414" s="278"/>
      <c r="M414" s="278"/>
      <c r="N414" s="221"/>
      <c r="O414" s="221"/>
      <c r="P414" s="221"/>
      <c r="Q414" s="221"/>
      <c r="R414" s="221"/>
    </row>
    <row r="415" spans="1:18">
      <c r="A415" s="277"/>
      <c r="B415" s="237"/>
      <c r="C415" s="237"/>
      <c r="D415" s="278"/>
      <c r="E415" s="278"/>
      <c r="F415" s="279"/>
      <c r="G415" s="278"/>
      <c r="H415" s="279"/>
      <c r="I415" s="278"/>
      <c r="J415" s="278"/>
      <c r="K415" s="278"/>
      <c r="L415" s="278"/>
      <c r="M415" s="278"/>
      <c r="N415" s="221"/>
      <c r="O415" s="221"/>
      <c r="P415" s="221"/>
      <c r="Q415" s="221"/>
      <c r="R415" s="221"/>
    </row>
    <row r="416" spans="1:18">
      <c r="A416" s="277"/>
      <c r="B416" s="237"/>
      <c r="C416" s="237"/>
      <c r="D416" s="278"/>
      <c r="E416" s="278"/>
      <c r="F416" s="279"/>
      <c r="G416" s="278"/>
      <c r="H416" s="279"/>
      <c r="I416" s="278"/>
      <c r="J416" s="278"/>
      <c r="K416" s="278"/>
      <c r="L416" s="278"/>
      <c r="M416" s="278"/>
      <c r="N416" s="221"/>
      <c r="O416" s="221"/>
      <c r="P416" s="221"/>
      <c r="Q416" s="221"/>
      <c r="R416" s="221"/>
    </row>
    <row r="417" spans="1:18">
      <c r="A417" s="277"/>
      <c r="B417" s="237"/>
      <c r="C417" s="237"/>
      <c r="D417" s="278"/>
      <c r="E417" s="278"/>
      <c r="F417" s="279"/>
      <c r="G417" s="278"/>
      <c r="H417" s="279"/>
      <c r="I417" s="278"/>
      <c r="J417" s="278"/>
      <c r="K417" s="278"/>
      <c r="L417" s="278"/>
      <c r="M417" s="278"/>
      <c r="N417" s="221"/>
      <c r="O417" s="221"/>
      <c r="P417" s="221"/>
      <c r="Q417" s="221"/>
      <c r="R417" s="221"/>
    </row>
    <row r="418" spans="1:18">
      <c r="A418" s="277"/>
      <c r="B418" s="237"/>
      <c r="C418" s="237"/>
      <c r="D418" s="278"/>
      <c r="E418" s="278"/>
      <c r="F418" s="279"/>
      <c r="G418" s="278"/>
      <c r="H418" s="279"/>
      <c r="I418" s="278"/>
      <c r="J418" s="278"/>
      <c r="K418" s="278"/>
      <c r="L418" s="278"/>
      <c r="M418" s="278"/>
      <c r="N418" s="221"/>
      <c r="O418" s="221"/>
      <c r="P418" s="221"/>
      <c r="Q418" s="221"/>
      <c r="R418" s="221"/>
    </row>
    <row r="419" spans="1:18">
      <c r="A419" s="277"/>
      <c r="B419" s="237"/>
      <c r="C419" s="237"/>
      <c r="D419" s="278"/>
      <c r="E419" s="278"/>
      <c r="F419" s="279"/>
      <c r="G419" s="278"/>
      <c r="H419" s="279"/>
      <c r="I419" s="278"/>
      <c r="J419" s="278"/>
      <c r="K419" s="278"/>
      <c r="L419" s="278"/>
      <c r="M419" s="278"/>
      <c r="N419" s="221"/>
      <c r="O419" s="221"/>
      <c r="P419" s="221"/>
      <c r="Q419" s="221"/>
      <c r="R419" s="221"/>
    </row>
    <row r="420" spans="1:18">
      <c r="A420" s="277"/>
      <c r="B420" s="237"/>
      <c r="C420" s="237"/>
      <c r="D420" s="278"/>
      <c r="E420" s="278"/>
      <c r="F420" s="279"/>
      <c r="G420" s="278"/>
      <c r="H420" s="279"/>
      <c r="I420" s="278"/>
      <c r="J420" s="278"/>
      <c r="K420" s="278"/>
      <c r="L420" s="278"/>
      <c r="M420" s="278"/>
      <c r="N420" s="221"/>
      <c r="O420" s="221"/>
      <c r="P420" s="221"/>
      <c r="Q420" s="221"/>
      <c r="R420" s="221"/>
    </row>
    <row r="421" spans="1:18">
      <c r="A421" s="277"/>
      <c r="B421" s="237"/>
      <c r="C421" s="237"/>
      <c r="D421" s="278"/>
      <c r="E421" s="278"/>
      <c r="F421" s="279"/>
      <c r="G421" s="278"/>
      <c r="H421" s="279"/>
      <c r="I421" s="278"/>
      <c r="J421" s="278"/>
      <c r="K421" s="278"/>
      <c r="L421" s="278"/>
      <c r="M421" s="278"/>
      <c r="N421" s="221"/>
      <c r="O421" s="221"/>
      <c r="P421" s="221"/>
      <c r="Q421" s="221"/>
      <c r="R421" s="221"/>
    </row>
    <row r="422" spans="1:18">
      <c r="A422" s="277"/>
      <c r="B422" s="237"/>
      <c r="C422" s="237"/>
      <c r="D422" s="278"/>
      <c r="E422" s="278"/>
      <c r="F422" s="279"/>
      <c r="G422" s="278"/>
      <c r="H422" s="279"/>
      <c r="I422" s="278"/>
      <c r="J422" s="278"/>
      <c r="K422" s="278"/>
      <c r="L422" s="278"/>
      <c r="M422" s="278"/>
      <c r="N422" s="221"/>
      <c r="O422" s="221"/>
      <c r="P422" s="221"/>
      <c r="Q422" s="221"/>
      <c r="R422" s="221"/>
    </row>
    <row r="423" spans="1:18">
      <c r="A423" s="277"/>
      <c r="B423" s="237"/>
      <c r="C423" s="237"/>
      <c r="D423" s="278"/>
      <c r="E423" s="278"/>
      <c r="F423" s="279"/>
      <c r="G423" s="278"/>
      <c r="H423" s="279"/>
      <c r="I423" s="278"/>
      <c r="J423" s="278"/>
      <c r="K423" s="278"/>
      <c r="L423" s="278"/>
      <c r="M423" s="278"/>
      <c r="N423" s="221"/>
      <c r="O423" s="221"/>
      <c r="P423" s="221"/>
      <c r="Q423" s="221"/>
      <c r="R423" s="221"/>
    </row>
    <row r="424" spans="1:18">
      <c r="A424" s="277"/>
      <c r="B424" s="237"/>
      <c r="C424" s="237"/>
      <c r="D424" s="278"/>
      <c r="E424" s="278"/>
      <c r="F424" s="279"/>
      <c r="G424" s="278"/>
      <c r="H424" s="279"/>
      <c r="I424" s="278"/>
      <c r="J424" s="278"/>
      <c r="K424" s="278"/>
      <c r="L424" s="278"/>
      <c r="M424" s="278"/>
      <c r="N424" s="221"/>
      <c r="O424" s="221"/>
      <c r="P424" s="221"/>
      <c r="Q424" s="221"/>
      <c r="R424" s="221"/>
    </row>
    <row r="425" spans="1:18">
      <c r="A425" s="277"/>
      <c r="B425" s="237"/>
      <c r="C425" s="237"/>
      <c r="D425" s="278"/>
      <c r="E425" s="278"/>
      <c r="F425" s="279"/>
      <c r="G425" s="278"/>
      <c r="H425" s="279"/>
      <c r="I425" s="278"/>
      <c r="J425" s="278"/>
      <c r="K425" s="278"/>
      <c r="L425" s="278"/>
      <c r="M425" s="278"/>
      <c r="N425" s="221"/>
      <c r="O425" s="221"/>
      <c r="P425" s="221"/>
      <c r="Q425" s="221"/>
      <c r="R425" s="221"/>
    </row>
    <row r="426" spans="1:18">
      <c r="A426" s="277"/>
      <c r="B426" s="237"/>
      <c r="C426" s="237"/>
      <c r="D426" s="278"/>
      <c r="E426" s="278"/>
      <c r="F426" s="279"/>
      <c r="G426" s="278"/>
      <c r="H426" s="279"/>
      <c r="I426" s="278"/>
      <c r="J426" s="278"/>
      <c r="K426" s="278"/>
      <c r="L426" s="278"/>
      <c r="M426" s="278"/>
      <c r="N426" s="221"/>
      <c r="O426" s="221"/>
      <c r="P426" s="221"/>
      <c r="Q426" s="221"/>
      <c r="R426" s="221"/>
    </row>
    <row r="427" spans="1:18">
      <c r="A427" s="277"/>
      <c r="B427" s="237"/>
      <c r="C427" s="237"/>
      <c r="D427" s="278"/>
      <c r="E427" s="278"/>
      <c r="F427" s="279"/>
      <c r="G427" s="278"/>
      <c r="H427" s="279"/>
      <c r="I427" s="278"/>
      <c r="J427" s="278"/>
      <c r="K427" s="278"/>
      <c r="L427" s="278"/>
      <c r="M427" s="278"/>
      <c r="N427" s="221"/>
      <c r="O427" s="221"/>
      <c r="P427" s="221"/>
      <c r="Q427" s="221"/>
      <c r="R427" s="221"/>
    </row>
    <row r="428" spans="1:18">
      <c r="A428" s="277"/>
      <c r="B428" s="237"/>
      <c r="C428" s="237"/>
      <c r="D428" s="278"/>
      <c r="E428" s="278"/>
      <c r="F428" s="279"/>
      <c r="G428" s="278"/>
      <c r="H428" s="279"/>
      <c r="I428" s="278"/>
      <c r="J428" s="278"/>
      <c r="K428" s="278"/>
      <c r="L428" s="278"/>
      <c r="M428" s="278"/>
      <c r="N428" s="221"/>
      <c r="O428" s="221"/>
      <c r="P428" s="221"/>
      <c r="Q428" s="221"/>
      <c r="R428" s="221"/>
    </row>
    <row r="429" spans="1:18">
      <c r="A429" s="277"/>
      <c r="B429" s="237"/>
      <c r="C429" s="237"/>
      <c r="D429" s="278"/>
      <c r="E429" s="278"/>
      <c r="F429" s="279"/>
      <c r="G429" s="278"/>
      <c r="H429" s="279"/>
      <c r="I429" s="278"/>
      <c r="J429" s="278"/>
      <c r="K429" s="278"/>
      <c r="L429" s="278"/>
      <c r="M429" s="278"/>
      <c r="N429" s="221"/>
      <c r="O429" s="221"/>
      <c r="P429" s="221"/>
      <c r="Q429" s="221"/>
      <c r="R429" s="221"/>
    </row>
    <row r="430" spans="1:18">
      <c r="A430" s="277"/>
      <c r="B430" s="237"/>
      <c r="C430" s="237"/>
      <c r="D430" s="278"/>
      <c r="E430" s="278"/>
      <c r="F430" s="279"/>
      <c r="G430" s="278"/>
      <c r="H430" s="279"/>
      <c r="I430" s="278"/>
      <c r="J430" s="278"/>
      <c r="K430" s="278"/>
      <c r="L430" s="278"/>
      <c r="M430" s="278"/>
      <c r="N430" s="221"/>
      <c r="O430" s="221"/>
      <c r="P430" s="221"/>
      <c r="Q430" s="221"/>
      <c r="R430" s="221"/>
    </row>
    <row r="431" spans="1:18">
      <c r="A431" s="277"/>
      <c r="B431" s="237"/>
      <c r="C431" s="237"/>
      <c r="D431" s="278"/>
      <c r="E431" s="278"/>
      <c r="F431" s="279"/>
      <c r="G431" s="278"/>
      <c r="H431" s="279"/>
      <c r="I431" s="278"/>
      <c r="J431" s="278"/>
      <c r="K431" s="278"/>
      <c r="L431" s="278"/>
      <c r="M431" s="278"/>
      <c r="N431" s="221"/>
      <c r="O431" s="221"/>
      <c r="P431" s="221"/>
      <c r="Q431" s="221"/>
      <c r="R431" s="221"/>
    </row>
    <row r="432" spans="1:18">
      <c r="A432" s="277"/>
      <c r="B432" s="237"/>
      <c r="C432" s="237"/>
      <c r="D432" s="278"/>
      <c r="E432" s="278"/>
      <c r="F432" s="279"/>
      <c r="G432" s="278"/>
      <c r="H432" s="279"/>
      <c r="I432" s="278"/>
      <c r="J432" s="278"/>
      <c r="K432" s="278"/>
      <c r="L432" s="278"/>
      <c r="M432" s="278"/>
      <c r="N432" s="221"/>
      <c r="O432" s="221"/>
      <c r="P432" s="221"/>
      <c r="Q432" s="221"/>
      <c r="R432" s="221"/>
    </row>
    <row r="433" spans="1:18">
      <c r="A433" s="277"/>
      <c r="B433" s="237"/>
      <c r="C433" s="237"/>
      <c r="D433" s="278"/>
      <c r="E433" s="278"/>
      <c r="F433" s="279"/>
      <c r="G433" s="278"/>
      <c r="H433" s="279"/>
      <c r="I433" s="278"/>
      <c r="J433" s="278"/>
      <c r="K433" s="278"/>
      <c r="L433" s="278"/>
      <c r="M433" s="278"/>
      <c r="N433" s="221"/>
      <c r="O433" s="221"/>
      <c r="P433" s="221"/>
      <c r="Q433" s="221"/>
      <c r="R433" s="221"/>
    </row>
    <row r="434" spans="1:18">
      <c r="A434" s="277"/>
      <c r="B434" s="237"/>
      <c r="C434" s="237"/>
      <c r="D434" s="278"/>
      <c r="E434" s="278"/>
      <c r="F434" s="279"/>
      <c r="G434" s="278"/>
      <c r="H434" s="279"/>
      <c r="I434" s="278"/>
      <c r="J434" s="278"/>
      <c r="K434" s="278"/>
      <c r="L434" s="278"/>
      <c r="M434" s="278"/>
      <c r="N434" s="221"/>
      <c r="O434" s="221"/>
      <c r="P434" s="221"/>
      <c r="Q434" s="221"/>
      <c r="R434" s="221"/>
    </row>
    <row r="435" spans="1:18">
      <c r="A435" s="277"/>
      <c r="B435" s="237"/>
      <c r="C435" s="237"/>
      <c r="D435" s="278"/>
      <c r="E435" s="278"/>
      <c r="F435" s="279"/>
      <c r="G435" s="278"/>
      <c r="H435" s="279"/>
      <c r="I435" s="278"/>
      <c r="J435" s="278"/>
      <c r="K435" s="278"/>
      <c r="L435" s="278"/>
      <c r="M435" s="278"/>
      <c r="N435" s="221"/>
      <c r="O435" s="221"/>
      <c r="P435" s="221"/>
      <c r="Q435" s="221"/>
      <c r="R435" s="221"/>
    </row>
    <row r="436" spans="1:18">
      <c r="A436" s="277"/>
      <c r="B436" s="237"/>
      <c r="C436" s="237"/>
      <c r="D436" s="278"/>
      <c r="E436" s="278"/>
      <c r="F436" s="279"/>
      <c r="G436" s="278"/>
      <c r="H436" s="279"/>
      <c r="I436" s="278"/>
      <c r="J436" s="278"/>
      <c r="K436" s="278"/>
      <c r="L436" s="278"/>
      <c r="M436" s="278"/>
      <c r="N436" s="221"/>
      <c r="O436" s="221"/>
      <c r="P436" s="221"/>
      <c r="Q436" s="221"/>
      <c r="R436" s="221"/>
    </row>
    <row r="437" spans="1:18">
      <c r="A437" s="277"/>
      <c r="B437" s="237"/>
      <c r="C437" s="237"/>
      <c r="D437" s="278"/>
      <c r="E437" s="278"/>
      <c r="F437" s="279"/>
      <c r="G437" s="278"/>
      <c r="H437" s="279"/>
      <c r="I437" s="278"/>
      <c r="J437" s="278"/>
      <c r="K437" s="278"/>
      <c r="L437" s="278"/>
      <c r="M437" s="278"/>
      <c r="N437" s="221"/>
      <c r="O437" s="221"/>
      <c r="P437" s="221"/>
      <c r="Q437" s="221"/>
      <c r="R437" s="221"/>
    </row>
    <row r="438" spans="1:18">
      <c r="A438" s="277"/>
      <c r="B438" s="237"/>
      <c r="C438" s="237"/>
      <c r="D438" s="278"/>
      <c r="E438" s="278"/>
      <c r="F438" s="279"/>
      <c r="G438" s="278"/>
      <c r="H438" s="279"/>
      <c r="I438" s="278"/>
      <c r="J438" s="278"/>
      <c r="K438" s="278"/>
      <c r="L438" s="278"/>
      <c r="M438" s="278"/>
      <c r="N438" s="221"/>
      <c r="O438" s="221"/>
      <c r="P438" s="221"/>
      <c r="Q438" s="221"/>
      <c r="R438" s="221"/>
    </row>
    <row r="439" spans="1:18">
      <c r="A439" s="277"/>
      <c r="B439" s="237"/>
      <c r="C439" s="237"/>
      <c r="D439" s="278"/>
      <c r="E439" s="278"/>
      <c r="F439" s="279"/>
      <c r="G439" s="278"/>
      <c r="H439" s="279"/>
      <c r="I439" s="278"/>
      <c r="J439" s="278"/>
      <c r="K439" s="278"/>
      <c r="L439" s="278"/>
      <c r="M439" s="278"/>
      <c r="N439" s="221"/>
      <c r="O439" s="221"/>
      <c r="P439" s="221"/>
      <c r="Q439" s="221"/>
      <c r="R439" s="221"/>
    </row>
    <row r="440" spans="1:18">
      <c r="A440" s="277"/>
      <c r="B440" s="237"/>
      <c r="C440" s="237"/>
      <c r="D440" s="278"/>
      <c r="E440" s="278"/>
      <c r="F440" s="279"/>
      <c r="G440" s="278"/>
      <c r="H440" s="279"/>
      <c r="I440" s="278"/>
      <c r="J440" s="278"/>
      <c r="K440" s="278"/>
      <c r="L440" s="278"/>
      <c r="M440" s="278"/>
      <c r="N440" s="221"/>
      <c r="O440" s="221"/>
      <c r="P440" s="221"/>
      <c r="Q440" s="221"/>
      <c r="R440" s="221"/>
    </row>
    <row r="441" spans="1:18">
      <c r="A441" s="277"/>
      <c r="B441" s="237"/>
      <c r="C441" s="237"/>
      <c r="D441" s="278"/>
      <c r="E441" s="278"/>
      <c r="F441" s="279"/>
      <c r="G441" s="278"/>
      <c r="H441" s="279"/>
      <c r="I441" s="278"/>
      <c r="J441" s="278"/>
      <c r="K441" s="278"/>
      <c r="L441" s="278"/>
      <c r="M441" s="278"/>
      <c r="N441" s="221"/>
      <c r="O441" s="221"/>
      <c r="P441" s="221"/>
      <c r="Q441" s="221"/>
      <c r="R441" s="221"/>
    </row>
    <row r="442" spans="1:18">
      <c r="A442" s="277"/>
      <c r="B442" s="237"/>
      <c r="C442" s="237"/>
      <c r="D442" s="278"/>
      <c r="E442" s="278"/>
      <c r="F442" s="279"/>
      <c r="G442" s="278"/>
      <c r="H442" s="279"/>
      <c r="I442" s="278"/>
      <c r="J442" s="278"/>
      <c r="K442" s="278"/>
      <c r="L442" s="278"/>
      <c r="M442" s="278"/>
      <c r="N442" s="221"/>
      <c r="O442" s="221"/>
      <c r="P442" s="221"/>
      <c r="Q442" s="221"/>
      <c r="R442" s="221"/>
    </row>
    <row r="443" spans="1:18">
      <c r="A443" s="277"/>
      <c r="B443" s="237"/>
      <c r="C443" s="237"/>
      <c r="D443" s="278"/>
      <c r="E443" s="278"/>
      <c r="F443" s="279"/>
      <c r="G443" s="278"/>
      <c r="H443" s="279"/>
      <c r="I443" s="278"/>
      <c r="J443" s="278"/>
      <c r="K443" s="278"/>
      <c r="L443" s="278"/>
      <c r="M443" s="278"/>
      <c r="N443" s="221"/>
      <c r="O443" s="221"/>
      <c r="P443" s="221"/>
      <c r="Q443" s="221"/>
      <c r="R443" s="221"/>
    </row>
    <row r="444" spans="1:18">
      <c r="A444" s="277"/>
      <c r="B444" s="237"/>
      <c r="C444" s="237"/>
      <c r="D444" s="278"/>
      <c r="E444" s="278"/>
      <c r="F444" s="279"/>
      <c r="G444" s="278"/>
      <c r="H444" s="279"/>
      <c r="I444" s="278"/>
      <c r="J444" s="278"/>
      <c r="K444" s="278"/>
      <c r="L444" s="278"/>
      <c r="M444" s="278"/>
      <c r="N444" s="221"/>
      <c r="O444" s="221"/>
      <c r="P444" s="221"/>
      <c r="Q444" s="221"/>
      <c r="R444" s="221"/>
    </row>
    <row r="445" spans="1:18">
      <c r="A445" s="277"/>
      <c r="B445" s="237"/>
      <c r="C445" s="237"/>
      <c r="D445" s="278"/>
      <c r="E445" s="278"/>
      <c r="F445" s="279"/>
      <c r="G445" s="278"/>
      <c r="H445" s="279"/>
      <c r="I445" s="278"/>
      <c r="J445" s="278"/>
      <c r="K445" s="278"/>
      <c r="L445" s="278"/>
      <c r="M445" s="278"/>
      <c r="N445" s="221"/>
      <c r="O445" s="221"/>
      <c r="P445" s="221"/>
      <c r="Q445" s="221"/>
      <c r="R445" s="221"/>
    </row>
    <row r="446" spans="1:18">
      <c r="A446" s="277"/>
      <c r="B446" s="237"/>
      <c r="C446" s="237"/>
      <c r="D446" s="278"/>
      <c r="E446" s="278"/>
      <c r="F446" s="279"/>
      <c r="G446" s="278"/>
      <c r="H446" s="279"/>
      <c r="I446" s="278"/>
      <c r="J446" s="278"/>
      <c r="K446" s="278"/>
      <c r="L446" s="278"/>
      <c r="M446" s="278"/>
      <c r="N446" s="221"/>
      <c r="O446" s="221"/>
      <c r="P446" s="221"/>
      <c r="Q446" s="221"/>
      <c r="R446" s="221"/>
    </row>
    <row r="447" spans="1:18">
      <c r="A447" s="277"/>
      <c r="B447" s="237"/>
      <c r="C447" s="237"/>
      <c r="D447" s="278"/>
      <c r="E447" s="278"/>
      <c r="F447" s="279"/>
      <c r="G447" s="278"/>
      <c r="H447" s="279"/>
      <c r="I447" s="278"/>
      <c r="J447" s="278"/>
      <c r="K447" s="278"/>
      <c r="L447" s="278"/>
      <c r="M447" s="278"/>
      <c r="N447" s="221"/>
      <c r="O447" s="221"/>
      <c r="P447" s="221"/>
      <c r="Q447" s="221"/>
      <c r="R447" s="221"/>
    </row>
    <row r="448" spans="1:18">
      <c r="A448" s="277"/>
      <c r="B448" s="237"/>
      <c r="C448" s="237"/>
      <c r="D448" s="278"/>
      <c r="E448" s="278"/>
      <c r="F448" s="279"/>
      <c r="G448" s="278"/>
      <c r="H448" s="279"/>
      <c r="I448" s="278"/>
      <c r="J448" s="278"/>
      <c r="K448" s="278"/>
      <c r="L448" s="278"/>
      <c r="M448" s="278"/>
      <c r="N448" s="221"/>
      <c r="O448" s="221"/>
      <c r="P448" s="221"/>
      <c r="Q448" s="221"/>
      <c r="R448" s="221"/>
    </row>
    <row r="449" spans="1:18">
      <c r="A449" s="277"/>
      <c r="B449" s="237"/>
      <c r="C449" s="237"/>
      <c r="D449" s="278"/>
      <c r="E449" s="278"/>
      <c r="F449" s="279"/>
      <c r="G449" s="278"/>
      <c r="H449" s="279"/>
      <c r="I449" s="278"/>
      <c r="J449" s="278"/>
      <c r="K449" s="278"/>
      <c r="L449" s="278"/>
      <c r="M449" s="278"/>
      <c r="N449" s="221"/>
      <c r="O449" s="221"/>
      <c r="P449" s="221"/>
      <c r="Q449" s="221"/>
      <c r="R449" s="221"/>
    </row>
    <row r="450" spans="1:18">
      <c r="A450" s="277"/>
      <c r="B450" s="237"/>
      <c r="C450" s="237"/>
      <c r="D450" s="278"/>
      <c r="E450" s="278"/>
      <c r="F450" s="279"/>
      <c r="G450" s="278"/>
      <c r="H450" s="279"/>
      <c r="I450" s="278"/>
      <c r="J450" s="278"/>
      <c r="K450" s="278"/>
      <c r="L450" s="278"/>
      <c r="M450" s="278"/>
      <c r="N450" s="221"/>
      <c r="O450" s="221"/>
      <c r="P450" s="221"/>
      <c r="Q450" s="221"/>
      <c r="R450" s="221"/>
    </row>
    <row r="451" spans="1:18">
      <c r="A451" s="277"/>
      <c r="B451" s="237"/>
      <c r="C451" s="237"/>
      <c r="D451" s="278"/>
      <c r="E451" s="278"/>
      <c r="F451" s="279"/>
      <c r="G451" s="278"/>
      <c r="H451" s="279"/>
      <c r="I451" s="278"/>
      <c r="J451" s="278"/>
      <c r="K451" s="278"/>
      <c r="L451" s="278"/>
      <c r="M451" s="278"/>
      <c r="N451" s="221"/>
      <c r="O451" s="221"/>
      <c r="P451" s="221"/>
      <c r="Q451" s="221"/>
      <c r="R451" s="221"/>
    </row>
    <row r="452" spans="1:18">
      <c r="A452" s="277"/>
      <c r="B452" s="237"/>
      <c r="C452" s="237"/>
      <c r="D452" s="278"/>
      <c r="E452" s="278"/>
      <c r="F452" s="279"/>
      <c r="G452" s="278"/>
      <c r="H452" s="279"/>
      <c r="I452" s="278"/>
      <c r="J452" s="278"/>
      <c r="K452" s="278"/>
      <c r="L452" s="278"/>
      <c r="M452" s="278"/>
      <c r="N452" s="221"/>
      <c r="O452" s="221"/>
      <c r="P452" s="221"/>
      <c r="Q452" s="221"/>
      <c r="R452" s="221"/>
    </row>
    <row r="453" spans="1:18">
      <c r="A453" s="277"/>
      <c r="B453" s="237"/>
      <c r="C453" s="237"/>
      <c r="D453" s="278"/>
      <c r="E453" s="278"/>
      <c r="F453" s="279"/>
      <c r="G453" s="278"/>
      <c r="H453" s="279"/>
      <c r="I453" s="278"/>
      <c r="J453" s="278"/>
      <c r="K453" s="278"/>
      <c r="L453" s="278"/>
      <c r="M453" s="278"/>
      <c r="N453" s="221"/>
      <c r="O453" s="221"/>
      <c r="P453" s="221"/>
      <c r="Q453" s="221"/>
      <c r="R453" s="221"/>
    </row>
    <row r="454" spans="1:18">
      <c r="A454" s="277"/>
      <c r="B454" s="237"/>
      <c r="C454" s="237"/>
      <c r="D454" s="278"/>
      <c r="E454" s="278"/>
      <c r="F454" s="279"/>
      <c r="G454" s="278"/>
      <c r="H454" s="279"/>
      <c r="I454" s="278"/>
      <c r="J454" s="278"/>
      <c r="K454" s="278"/>
      <c r="L454" s="278"/>
      <c r="M454" s="278"/>
      <c r="N454" s="221"/>
      <c r="O454" s="221"/>
      <c r="P454" s="221"/>
      <c r="Q454" s="221"/>
      <c r="R454" s="221"/>
    </row>
    <row r="455" spans="1:18">
      <c r="A455" s="277"/>
      <c r="B455" s="237"/>
      <c r="C455" s="237"/>
      <c r="D455" s="278"/>
      <c r="E455" s="278"/>
      <c r="F455" s="279"/>
      <c r="G455" s="278"/>
      <c r="H455" s="279"/>
      <c r="I455" s="278"/>
      <c r="J455" s="278"/>
      <c r="K455" s="278"/>
      <c r="L455" s="278"/>
      <c r="M455" s="278"/>
      <c r="N455" s="221"/>
      <c r="O455" s="221"/>
      <c r="P455" s="221"/>
      <c r="Q455" s="221"/>
      <c r="R455" s="221"/>
    </row>
    <row r="456" spans="1:18">
      <c r="A456" s="277"/>
      <c r="B456" s="237"/>
      <c r="C456" s="237"/>
      <c r="D456" s="278"/>
      <c r="E456" s="278"/>
      <c r="F456" s="279"/>
      <c r="G456" s="278"/>
      <c r="H456" s="279"/>
      <c r="I456" s="278"/>
      <c r="J456" s="278"/>
      <c r="K456" s="278"/>
      <c r="L456" s="278"/>
      <c r="M456" s="278"/>
      <c r="N456" s="221"/>
      <c r="O456" s="221"/>
      <c r="P456" s="221"/>
      <c r="Q456" s="221"/>
      <c r="R456" s="221"/>
    </row>
    <row r="457" spans="1:18">
      <c r="A457" s="277"/>
      <c r="B457" s="237"/>
      <c r="C457" s="237"/>
      <c r="D457" s="278"/>
      <c r="E457" s="278"/>
      <c r="F457" s="279"/>
      <c r="G457" s="278"/>
      <c r="H457" s="279"/>
      <c r="I457" s="278"/>
      <c r="J457" s="278"/>
      <c r="K457" s="278"/>
      <c r="L457" s="278"/>
      <c r="M457" s="278"/>
      <c r="N457" s="221"/>
      <c r="O457" s="221"/>
      <c r="P457" s="221"/>
      <c r="Q457" s="221"/>
      <c r="R457" s="221"/>
    </row>
    <row r="458" spans="1:18">
      <c r="A458" s="277"/>
      <c r="B458" s="237"/>
      <c r="C458" s="237"/>
      <c r="D458" s="278"/>
      <c r="E458" s="278"/>
      <c r="F458" s="279"/>
      <c r="G458" s="278"/>
      <c r="H458" s="279"/>
      <c r="I458" s="278"/>
      <c r="J458" s="278"/>
      <c r="K458" s="278"/>
      <c r="L458" s="278"/>
      <c r="M458" s="278"/>
      <c r="N458" s="221"/>
      <c r="O458" s="221"/>
      <c r="P458" s="221"/>
      <c r="Q458" s="221"/>
      <c r="R458" s="221"/>
    </row>
    <row r="459" spans="1:18">
      <c r="A459" s="277"/>
      <c r="B459" s="237"/>
      <c r="C459" s="237"/>
      <c r="D459" s="278"/>
      <c r="E459" s="278"/>
      <c r="F459" s="279"/>
      <c r="G459" s="278"/>
      <c r="H459" s="279"/>
      <c r="I459" s="278"/>
      <c r="J459" s="278"/>
      <c r="K459" s="278"/>
      <c r="L459" s="278"/>
      <c r="M459" s="278"/>
      <c r="N459" s="221"/>
      <c r="O459" s="221"/>
      <c r="P459" s="221"/>
      <c r="Q459" s="221"/>
      <c r="R459" s="221"/>
    </row>
    <row r="460" spans="1:18">
      <c r="A460" s="277"/>
      <c r="B460" s="237"/>
      <c r="C460" s="237"/>
      <c r="D460" s="278"/>
      <c r="E460" s="278"/>
      <c r="F460" s="279"/>
      <c r="G460" s="278"/>
      <c r="H460" s="279"/>
      <c r="I460" s="278"/>
      <c r="J460" s="278"/>
      <c r="K460" s="278"/>
      <c r="L460" s="278"/>
      <c r="M460" s="278"/>
      <c r="N460" s="221"/>
      <c r="O460" s="221"/>
      <c r="P460" s="221"/>
      <c r="Q460" s="221"/>
      <c r="R460" s="221"/>
    </row>
    <row r="461" spans="1:18">
      <c r="A461" s="277"/>
      <c r="B461" s="237"/>
      <c r="C461" s="237"/>
      <c r="D461" s="278"/>
      <c r="E461" s="278"/>
      <c r="F461" s="279"/>
      <c r="G461" s="278"/>
      <c r="H461" s="279"/>
      <c r="I461" s="278"/>
      <c r="J461" s="278"/>
      <c r="K461" s="278"/>
      <c r="L461" s="278"/>
      <c r="M461" s="278"/>
      <c r="N461" s="221"/>
      <c r="O461" s="221"/>
      <c r="P461" s="221"/>
      <c r="Q461" s="221"/>
      <c r="R461" s="221"/>
    </row>
    <row r="462" spans="1:18">
      <c r="A462" s="277"/>
      <c r="B462" s="237"/>
      <c r="C462" s="237"/>
      <c r="D462" s="278"/>
      <c r="E462" s="278"/>
      <c r="F462" s="279"/>
      <c r="G462" s="278"/>
      <c r="H462" s="279"/>
      <c r="I462" s="278"/>
      <c r="J462" s="278"/>
      <c r="K462" s="278"/>
      <c r="L462" s="278"/>
      <c r="M462" s="278"/>
      <c r="N462" s="221"/>
      <c r="O462" s="221"/>
      <c r="P462" s="221"/>
      <c r="Q462" s="221"/>
      <c r="R462" s="221"/>
    </row>
    <row r="463" spans="1:18">
      <c r="A463" s="277"/>
      <c r="B463" s="237"/>
      <c r="C463" s="237"/>
      <c r="D463" s="278"/>
      <c r="E463" s="278"/>
      <c r="F463" s="279"/>
      <c r="G463" s="278"/>
      <c r="H463" s="279"/>
      <c r="I463" s="278"/>
      <c r="J463" s="278"/>
      <c r="K463" s="278"/>
      <c r="L463" s="278"/>
      <c r="M463" s="278"/>
      <c r="N463" s="221"/>
      <c r="O463" s="221"/>
      <c r="P463" s="221"/>
      <c r="Q463" s="221"/>
      <c r="R463" s="221"/>
    </row>
    <row r="464" spans="1:18">
      <c r="A464" s="277"/>
      <c r="B464" s="237"/>
      <c r="C464" s="237"/>
      <c r="D464" s="278"/>
      <c r="E464" s="278"/>
      <c r="F464" s="279"/>
      <c r="G464" s="278"/>
      <c r="H464" s="279"/>
      <c r="I464" s="278"/>
      <c r="J464" s="278"/>
      <c r="K464" s="278"/>
      <c r="L464" s="278"/>
      <c r="M464" s="278"/>
      <c r="N464" s="221"/>
      <c r="O464" s="221"/>
      <c r="P464" s="221"/>
      <c r="Q464" s="221"/>
      <c r="R464" s="221"/>
    </row>
    <row r="465" spans="1:18">
      <c r="A465" s="277"/>
      <c r="B465" s="237"/>
      <c r="C465" s="237"/>
      <c r="D465" s="278"/>
      <c r="E465" s="278"/>
      <c r="F465" s="279"/>
      <c r="G465" s="278"/>
      <c r="H465" s="279"/>
      <c r="I465" s="278"/>
      <c r="J465" s="278"/>
      <c r="K465" s="278"/>
      <c r="L465" s="278"/>
      <c r="M465" s="278"/>
      <c r="N465" s="221"/>
      <c r="O465" s="221"/>
      <c r="P465" s="221"/>
      <c r="Q465" s="221"/>
      <c r="R465" s="221"/>
    </row>
    <row r="466" spans="1:18">
      <c r="A466" s="277"/>
      <c r="B466" s="237"/>
      <c r="C466" s="237"/>
      <c r="D466" s="278"/>
      <c r="E466" s="278"/>
      <c r="F466" s="279"/>
      <c r="G466" s="278"/>
      <c r="H466" s="279"/>
      <c r="I466" s="278"/>
      <c r="J466" s="278"/>
      <c r="K466" s="278"/>
      <c r="L466" s="278"/>
      <c r="M466" s="278"/>
      <c r="N466" s="221"/>
      <c r="O466" s="221"/>
      <c r="P466" s="221"/>
      <c r="Q466" s="221"/>
      <c r="R466" s="221"/>
    </row>
    <row r="467" spans="1:18">
      <c r="A467" s="277"/>
      <c r="B467" s="237"/>
      <c r="C467" s="237"/>
      <c r="D467" s="278"/>
      <c r="E467" s="278"/>
      <c r="F467" s="279"/>
      <c r="G467" s="278"/>
      <c r="H467" s="279"/>
      <c r="I467" s="278"/>
      <c r="J467" s="278"/>
      <c r="K467" s="278"/>
      <c r="L467" s="278"/>
      <c r="M467" s="278"/>
      <c r="N467" s="221"/>
      <c r="O467" s="221"/>
      <c r="P467" s="221"/>
      <c r="Q467" s="221"/>
      <c r="R467" s="221"/>
    </row>
    <row r="468" spans="1:18">
      <c r="A468" s="277"/>
      <c r="B468" s="237"/>
      <c r="C468" s="237"/>
      <c r="D468" s="278"/>
      <c r="E468" s="278"/>
      <c r="F468" s="279"/>
      <c r="G468" s="278"/>
      <c r="H468" s="279"/>
      <c r="I468" s="278"/>
      <c r="J468" s="278"/>
      <c r="K468" s="278"/>
      <c r="L468" s="278"/>
      <c r="M468" s="278"/>
      <c r="N468" s="221"/>
      <c r="O468" s="221"/>
      <c r="P468" s="221"/>
      <c r="Q468" s="221"/>
      <c r="R468" s="221"/>
    </row>
    <row r="469" spans="1:18">
      <c r="A469" s="277"/>
      <c r="B469" s="237"/>
      <c r="C469" s="237"/>
      <c r="D469" s="278"/>
      <c r="E469" s="278"/>
      <c r="F469" s="279"/>
      <c r="G469" s="278"/>
      <c r="H469" s="279"/>
      <c r="I469" s="278"/>
      <c r="J469" s="278"/>
      <c r="K469" s="278"/>
      <c r="L469" s="278"/>
      <c r="M469" s="278"/>
      <c r="N469" s="221"/>
      <c r="O469" s="221"/>
      <c r="P469" s="221"/>
      <c r="Q469" s="221"/>
      <c r="R469" s="221"/>
    </row>
    <row r="470" spans="1:18">
      <c r="A470" s="277"/>
      <c r="B470" s="237"/>
      <c r="C470" s="237"/>
      <c r="D470" s="278"/>
      <c r="E470" s="278"/>
      <c r="F470" s="279"/>
      <c r="G470" s="278"/>
      <c r="H470" s="279"/>
      <c r="I470" s="278"/>
      <c r="J470" s="278"/>
      <c r="K470" s="278"/>
      <c r="L470" s="278"/>
      <c r="M470" s="278"/>
      <c r="N470" s="221"/>
      <c r="O470" s="221"/>
      <c r="P470" s="221"/>
      <c r="Q470" s="221"/>
      <c r="R470" s="221"/>
    </row>
    <row r="471" spans="1:18">
      <c r="A471" s="277"/>
      <c r="B471" s="237"/>
      <c r="C471" s="237"/>
      <c r="D471" s="278"/>
      <c r="E471" s="278"/>
      <c r="F471" s="279"/>
      <c r="G471" s="278"/>
      <c r="H471" s="279"/>
      <c r="I471" s="278"/>
      <c r="J471" s="278"/>
      <c r="K471" s="278"/>
      <c r="L471" s="278"/>
      <c r="M471" s="278"/>
      <c r="N471" s="221"/>
      <c r="O471" s="221"/>
      <c r="P471" s="221"/>
      <c r="Q471" s="221"/>
      <c r="R471" s="221"/>
    </row>
    <row r="472" spans="1:18">
      <c r="A472" s="277"/>
      <c r="B472" s="237"/>
      <c r="C472" s="237"/>
      <c r="D472" s="278"/>
      <c r="E472" s="278"/>
      <c r="F472" s="279"/>
      <c r="G472" s="278"/>
      <c r="H472" s="279"/>
      <c r="I472" s="278"/>
      <c r="J472" s="278"/>
      <c r="K472" s="278"/>
      <c r="L472" s="278"/>
      <c r="M472" s="278"/>
      <c r="N472" s="221"/>
      <c r="O472" s="221"/>
      <c r="P472" s="221"/>
      <c r="Q472" s="221"/>
      <c r="R472" s="221"/>
    </row>
    <row r="473" spans="1:18">
      <c r="A473" s="277"/>
      <c r="B473" s="237"/>
      <c r="C473" s="237"/>
      <c r="D473" s="278"/>
      <c r="E473" s="278"/>
      <c r="F473" s="279"/>
      <c r="G473" s="278"/>
      <c r="H473" s="279"/>
      <c r="I473" s="278"/>
      <c r="J473" s="278"/>
      <c r="K473" s="278"/>
      <c r="L473" s="278"/>
      <c r="M473" s="278"/>
      <c r="N473" s="221"/>
      <c r="O473" s="221"/>
      <c r="P473" s="221"/>
      <c r="Q473" s="221"/>
      <c r="R473" s="221"/>
    </row>
    <row r="474" spans="1:18">
      <c r="A474" s="277"/>
      <c r="B474" s="237"/>
      <c r="C474" s="237"/>
      <c r="D474" s="278"/>
      <c r="E474" s="278"/>
      <c r="F474" s="279"/>
      <c r="G474" s="278"/>
      <c r="H474" s="279"/>
      <c r="I474" s="278"/>
      <c r="J474" s="278"/>
      <c r="K474" s="278"/>
      <c r="L474" s="278"/>
      <c r="M474" s="278"/>
      <c r="N474" s="221"/>
      <c r="O474" s="221"/>
      <c r="P474" s="221"/>
      <c r="Q474" s="221"/>
      <c r="R474" s="221"/>
    </row>
    <row r="475" spans="1:18">
      <c r="A475" s="277"/>
      <c r="B475" s="237"/>
      <c r="C475" s="237"/>
      <c r="D475" s="278"/>
      <c r="E475" s="278"/>
      <c r="F475" s="279"/>
      <c r="G475" s="278"/>
      <c r="H475" s="279"/>
      <c r="I475" s="278"/>
      <c r="J475" s="278"/>
      <c r="K475" s="278"/>
      <c r="L475" s="278"/>
      <c r="M475" s="278"/>
      <c r="N475" s="221"/>
      <c r="O475" s="221"/>
      <c r="P475" s="221"/>
      <c r="Q475" s="221"/>
      <c r="R475" s="221"/>
    </row>
    <row r="476" spans="1:18">
      <c r="A476" s="277"/>
      <c r="B476" s="237"/>
      <c r="C476" s="237"/>
      <c r="D476" s="278"/>
      <c r="E476" s="278"/>
      <c r="F476" s="279"/>
      <c r="G476" s="278"/>
      <c r="H476" s="279"/>
      <c r="I476" s="278"/>
      <c r="J476" s="278"/>
      <c r="K476" s="278"/>
      <c r="L476" s="278"/>
      <c r="M476" s="278"/>
      <c r="N476" s="221"/>
      <c r="O476" s="221"/>
      <c r="P476" s="221"/>
      <c r="Q476" s="221"/>
      <c r="R476" s="221"/>
    </row>
    <row r="477" spans="1:18">
      <c r="A477" s="277"/>
      <c r="B477" s="237"/>
      <c r="C477" s="237"/>
      <c r="D477" s="278"/>
      <c r="E477" s="278"/>
      <c r="F477" s="279"/>
      <c r="G477" s="278"/>
      <c r="H477" s="279"/>
      <c r="I477" s="278"/>
      <c r="J477" s="278"/>
      <c r="K477" s="278"/>
      <c r="L477" s="278"/>
      <c r="M477" s="278"/>
      <c r="N477" s="221"/>
      <c r="O477" s="221"/>
      <c r="P477" s="221"/>
      <c r="Q477" s="221"/>
      <c r="R477" s="221"/>
    </row>
    <row r="478" spans="1:18">
      <c r="A478" s="277"/>
      <c r="B478" s="237"/>
      <c r="C478" s="237"/>
      <c r="D478" s="278"/>
      <c r="E478" s="278"/>
      <c r="F478" s="279"/>
      <c r="G478" s="278"/>
      <c r="H478" s="279"/>
      <c r="I478" s="278"/>
      <c r="J478" s="278"/>
      <c r="K478" s="278"/>
      <c r="L478" s="278"/>
      <c r="M478" s="278"/>
      <c r="N478" s="221"/>
      <c r="O478" s="221"/>
      <c r="P478" s="221"/>
      <c r="Q478" s="221"/>
      <c r="R478" s="221"/>
    </row>
    <row r="479" spans="1:18">
      <c r="A479" s="277"/>
      <c r="B479" s="237"/>
      <c r="C479" s="237"/>
      <c r="D479" s="278"/>
      <c r="E479" s="278"/>
      <c r="F479" s="279"/>
      <c r="G479" s="278"/>
      <c r="H479" s="279"/>
      <c r="I479" s="278"/>
      <c r="J479" s="278"/>
      <c r="K479" s="278"/>
      <c r="L479" s="278"/>
      <c r="M479" s="278"/>
      <c r="N479" s="221"/>
      <c r="O479" s="221"/>
      <c r="P479" s="221"/>
      <c r="Q479" s="221"/>
      <c r="R479" s="221"/>
    </row>
    <row r="480" spans="1:18">
      <c r="A480" s="277"/>
      <c r="B480" s="237"/>
      <c r="C480" s="237"/>
      <c r="D480" s="278"/>
      <c r="E480" s="278"/>
      <c r="F480" s="279"/>
      <c r="G480" s="278"/>
      <c r="H480" s="279"/>
      <c r="I480" s="278"/>
      <c r="J480" s="278"/>
      <c r="K480" s="278"/>
      <c r="L480" s="278"/>
      <c r="M480" s="278"/>
      <c r="N480" s="221"/>
      <c r="O480" s="221"/>
      <c r="P480" s="221"/>
      <c r="Q480" s="221"/>
      <c r="R480" s="221"/>
    </row>
    <row r="481" spans="1:18">
      <c r="A481" s="277"/>
      <c r="B481" s="237"/>
      <c r="C481" s="237"/>
      <c r="D481" s="278"/>
      <c r="E481" s="278"/>
      <c r="F481" s="279"/>
      <c r="G481" s="278"/>
      <c r="H481" s="279"/>
      <c r="I481" s="278"/>
      <c r="J481" s="278"/>
      <c r="K481" s="278"/>
      <c r="L481" s="278"/>
      <c r="M481" s="278"/>
      <c r="N481" s="221"/>
      <c r="O481" s="221"/>
      <c r="P481" s="221"/>
      <c r="Q481" s="221"/>
      <c r="R481" s="221"/>
    </row>
    <row r="482" spans="1:18">
      <c r="A482" s="277"/>
      <c r="B482" s="237"/>
      <c r="C482" s="237"/>
      <c r="D482" s="278"/>
      <c r="E482" s="278"/>
      <c r="F482" s="279"/>
      <c r="G482" s="278"/>
      <c r="H482" s="279"/>
      <c r="I482" s="278"/>
      <c r="J482" s="278"/>
      <c r="K482" s="278"/>
      <c r="L482" s="278"/>
      <c r="M482" s="278"/>
      <c r="N482" s="221"/>
      <c r="O482" s="221"/>
      <c r="P482" s="221"/>
      <c r="Q482" s="221"/>
      <c r="R482" s="221"/>
    </row>
    <row r="483" spans="1:18">
      <c r="A483" s="277"/>
      <c r="B483" s="237"/>
      <c r="C483" s="237"/>
      <c r="D483" s="278"/>
      <c r="E483" s="278"/>
      <c r="F483" s="279"/>
      <c r="G483" s="278"/>
      <c r="H483" s="279"/>
      <c r="I483" s="278"/>
      <c r="J483" s="278"/>
      <c r="K483" s="278"/>
      <c r="L483" s="278"/>
      <c r="M483" s="278"/>
      <c r="N483" s="221"/>
      <c r="O483" s="221"/>
      <c r="P483" s="221"/>
      <c r="Q483" s="221"/>
      <c r="R483" s="221"/>
    </row>
    <row r="484" spans="1:18">
      <c r="A484" s="277"/>
      <c r="B484" s="237"/>
      <c r="C484" s="237"/>
      <c r="D484" s="278"/>
      <c r="E484" s="278"/>
      <c r="F484" s="279"/>
      <c r="G484" s="278"/>
      <c r="H484" s="279"/>
      <c r="I484" s="278"/>
      <c r="J484" s="278"/>
      <c r="K484" s="278"/>
      <c r="L484" s="278"/>
      <c r="M484" s="278"/>
      <c r="N484" s="221"/>
      <c r="O484" s="221"/>
      <c r="P484" s="221"/>
      <c r="Q484" s="221"/>
      <c r="R484" s="221"/>
    </row>
    <row r="485" spans="1:18">
      <c r="A485" s="277"/>
      <c r="B485" s="237"/>
      <c r="C485" s="237"/>
      <c r="D485" s="278"/>
      <c r="E485" s="278"/>
      <c r="F485" s="279"/>
      <c r="G485" s="278"/>
      <c r="H485" s="279"/>
      <c r="I485" s="278"/>
      <c r="J485" s="278"/>
      <c r="K485" s="278"/>
      <c r="L485" s="278"/>
      <c r="M485" s="278"/>
      <c r="N485" s="221"/>
      <c r="O485" s="221"/>
      <c r="P485" s="221"/>
      <c r="Q485" s="221"/>
      <c r="R485" s="221"/>
    </row>
    <row r="486" spans="1:18">
      <c r="A486" s="277"/>
      <c r="B486" s="237"/>
      <c r="C486" s="237"/>
      <c r="D486" s="278"/>
      <c r="E486" s="278"/>
      <c r="F486" s="279"/>
      <c r="G486" s="278"/>
      <c r="H486" s="279"/>
      <c r="I486" s="278"/>
      <c r="J486" s="278"/>
      <c r="K486" s="278"/>
      <c r="L486" s="278"/>
      <c r="M486" s="278"/>
      <c r="N486" s="221"/>
      <c r="O486" s="221"/>
      <c r="P486" s="221"/>
      <c r="Q486" s="221"/>
      <c r="R486" s="221"/>
    </row>
    <row r="487" spans="1:18">
      <c r="A487" s="277"/>
      <c r="B487" s="237"/>
      <c r="C487" s="237"/>
      <c r="D487" s="278"/>
      <c r="E487" s="278"/>
      <c r="F487" s="279"/>
      <c r="G487" s="278"/>
      <c r="H487" s="279"/>
      <c r="I487" s="278"/>
      <c r="J487" s="278"/>
      <c r="K487" s="278"/>
      <c r="L487" s="278"/>
      <c r="M487" s="278"/>
      <c r="N487" s="221"/>
      <c r="O487" s="221"/>
      <c r="P487" s="221"/>
      <c r="Q487" s="221"/>
      <c r="R487" s="221"/>
    </row>
    <row r="488" spans="1:18">
      <c r="A488" s="277"/>
      <c r="B488" s="237"/>
      <c r="C488" s="237"/>
      <c r="D488" s="278"/>
      <c r="E488" s="278"/>
      <c r="F488" s="279"/>
      <c r="G488" s="278"/>
      <c r="H488" s="279"/>
      <c r="I488" s="278"/>
      <c r="J488" s="278"/>
      <c r="K488" s="278"/>
      <c r="L488" s="278"/>
      <c r="M488" s="278"/>
      <c r="N488" s="221"/>
      <c r="O488" s="221"/>
      <c r="P488" s="221"/>
      <c r="Q488" s="221"/>
      <c r="R488" s="221"/>
    </row>
    <row r="489" spans="1:18">
      <c r="A489" s="277"/>
      <c r="B489" s="237"/>
      <c r="C489" s="237"/>
      <c r="D489" s="278"/>
      <c r="E489" s="278"/>
      <c r="F489" s="279"/>
      <c r="G489" s="278"/>
      <c r="H489" s="279"/>
      <c r="I489" s="278"/>
      <c r="J489" s="278"/>
      <c r="K489" s="278"/>
      <c r="L489" s="278"/>
      <c r="M489" s="278"/>
      <c r="N489" s="221"/>
      <c r="O489" s="221"/>
      <c r="P489" s="221"/>
      <c r="Q489" s="221"/>
      <c r="R489" s="221"/>
    </row>
    <row r="490" spans="1:18">
      <c r="A490" s="277"/>
      <c r="B490" s="237"/>
      <c r="C490" s="237"/>
      <c r="D490" s="278"/>
      <c r="E490" s="278"/>
      <c r="F490" s="279"/>
      <c r="G490" s="278"/>
      <c r="H490" s="279"/>
      <c r="I490" s="278"/>
      <c r="J490" s="278"/>
      <c r="K490" s="278"/>
      <c r="L490" s="278"/>
      <c r="M490" s="278"/>
      <c r="N490" s="221"/>
      <c r="O490" s="221"/>
      <c r="P490" s="221"/>
      <c r="Q490" s="221"/>
      <c r="R490" s="221"/>
    </row>
    <row r="491" spans="1:18">
      <c r="A491" s="277"/>
      <c r="B491" s="237"/>
      <c r="C491" s="237"/>
      <c r="D491" s="278"/>
      <c r="E491" s="278"/>
      <c r="F491" s="279"/>
      <c r="G491" s="278"/>
      <c r="H491" s="279"/>
      <c r="I491" s="278"/>
      <c r="J491" s="278"/>
      <c r="K491" s="278"/>
      <c r="L491" s="278"/>
      <c r="M491" s="278"/>
      <c r="N491" s="221"/>
      <c r="O491" s="221"/>
      <c r="P491" s="221"/>
      <c r="Q491" s="221"/>
      <c r="R491" s="221"/>
    </row>
    <row r="492" spans="1:18">
      <c r="A492" s="277"/>
      <c r="B492" s="237"/>
      <c r="C492" s="237"/>
      <c r="D492" s="278"/>
      <c r="E492" s="278"/>
      <c r="F492" s="279"/>
      <c r="G492" s="278"/>
      <c r="H492" s="279"/>
      <c r="I492" s="278"/>
      <c r="J492" s="278"/>
      <c r="K492" s="278"/>
      <c r="L492" s="278"/>
      <c r="M492" s="278"/>
      <c r="N492" s="221"/>
      <c r="O492" s="221"/>
      <c r="P492" s="221"/>
      <c r="Q492" s="221"/>
      <c r="R492" s="221"/>
    </row>
    <row r="493" spans="1:18">
      <c r="A493" s="277"/>
      <c r="B493" s="237"/>
      <c r="C493" s="237"/>
      <c r="D493" s="278"/>
      <c r="E493" s="278"/>
      <c r="F493" s="279"/>
      <c r="G493" s="278"/>
      <c r="H493" s="279"/>
      <c r="I493" s="278"/>
      <c r="J493" s="278"/>
      <c r="K493" s="278"/>
      <c r="L493" s="278"/>
      <c r="M493" s="278"/>
      <c r="N493" s="221"/>
      <c r="O493" s="221"/>
      <c r="P493" s="221"/>
      <c r="Q493" s="221"/>
      <c r="R493" s="221"/>
    </row>
    <row r="494" spans="1:18">
      <c r="A494" s="277"/>
      <c r="B494" s="237"/>
      <c r="C494" s="237"/>
      <c r="D494" s="278"/>
      <c r="E494" s="278"/>
      <c r="F494" s="279"/>
      <c r="G494" s="278"/>
      <c r="H494" s="279"/>
      <c r="I494" s="278"/>
      <c r="J494" s="278"/>
      <c r="K494" s="278"/>
      <c r="L494" s="278"/>
      <c r="M494" s="278"/>
      <c r="N494" s="221"/>
      <c r="O494" s="221"/>
      <c r="P494" s="221"/>
      <c r="Q494" s="221"/>
      <c r="R494" s="221"/>
    </row>
    <row r="495" spans="1:18">
      <c r="A495" s="277"/>
      <c r="B495" s="237"/>
      <c r="C495" s="237"/>
      <c r="D495" s="278"/>
      <c r="E495" s="278"/>
      <c r="F495" s="279"/>
      <c r="G495" s="278"/>
      <c r="H495" s="279"/>
      <c r="I495" s="278"/>
      <c r="J495" s="278"/>
      <c r="K495" s="278"/>
      <c r="L495" s="278"/>
      <c r="M495" s="278"/>
      <c r="N495" s="221"/>
      <c r="O495" s="221"/>
      <c r="P495" s="221"/>
      <c r="Q495" s="221"/>
      <c r="R495" s="221"/>
    </row>
    <row r="496" spans="1:18">
      <c r="A496" s="277"/>
      <c r="B496" s="237"/>
      <c r="C496" s="237"/>
      <c r="D496" s="278"/>
      <c r="E496" s="278"/>
      <c r="F496" s="279"/>
      <c r="G496" s="278"/>
      <c r="H496" s="279"/>
      <c r="I496" s="278"/>
      <c r="J496" s="278"/>
      <c r="K496" s="278"/>
      <c r="L496" s="278"/>
      <c r="M496" s="278"/>
      <c r="N496" s="221"/>
      <c r="O496" s="221"/>
      <c r="P496" s="221"/>
      <c r="Q496" s="221"/>
      <c r="R496" s="221"/>
    </row>
    <row r="497" spans="1:18">
      <c r="A497" s="277"/>
      <c r="B497" s="237"/>
      <c r="C497" s="237"/>
      <c r="D497" s="278"/>
      <c r="E497" s="278"/>
      <c r="F497" s="279"/>
      <c r="G497" s="278"/>
      <c r="H497" s="279"/>
      <c r="I497" s="278"/>
      <c r="J497" s="278"/>
      <c r="K497" s="278"/>
      <c r="L497" s="278"/>
      <c r="M497" s="278"/>
      <c r="N497" s="221"/>
      <c r="O497" s="221"/>
      <c r="P497" s="221"/>
      <c r="Q497" s="221"/>
      <c r="R497" s="221"/>
    </row>
    <row r="498" spans="1:18">
      <c r="A498" s="277"/>
      <c r="B498" s="237"/>
      <c r="C498" s="237"/>
      <c r="D498" s="278"/>
      <c r="E498" s="278"/>
      <c r="F498" s="279"/>
      <c r="G498" s="278"/>
      <c r="H498" s="279"/>
      <c r="I498" s="278"/>
      <c r="J498" s="278"/>
      <c r="K498" s="278"/>
      <c r="L498" s="278"/>
      <c r="M498" s="278"/>
      <c r="N498" s="221"/>
      <c r="O498" s="221"/>
      <c r="P498" s="221"/>
      <c r="Q498" s="221"/>
      <c r="R498" s="221"/>
    </row>
    <row r="499" spans="1:18">
      <c r="A499" s="277"/>
      <c r="B499" s="237"/>
      <c r="C499" s="237"/>
      <c r="D499" s="278"/>
      <c r="E499" s="278"/>
      <c r="F499" s="279"/>
      <c r="G499" s="278"/>
      <c r="H499" s="279"/>
      <c r="I499" s="278"/>
      <c r="J499" s="278"/>
      <c r="K499" s="278"/>
      <c r="L499" s="278"/>
      <c r="M499" s="278"/>
      <c r="N499" s="221"/>
      <c r="O499" s="221"/>
      <c r="P499" s="221"/>
      <c r="Q499" s="221"/>
      <c r="R499" s="221"/>
    </row>
    <row r="500" spans="1:18">
      <c r="A500" s="277"/>
      <c r="B500" s="237"/>
      <c r="C500" s="237"/>
      <c r="D500" s="278"/>
      <c r="E500" s="278"/>
      <c r="F500" s="279"/>
      <c r="G500" s="278"/>
      <c r="H500" s="279"/>
      <c r="I500" s="278"/>
      <c r="J500" s="278"/>
      <c r="K500" s="278"/>
      <c r="L500" s="278"/>
      <c r="M500" s="278"/>
      <c r="N500" s="221"/>
      <c r="O500" s="221"/>
      <c r="P500" s="221"/>
      <c r="Q500" s="221"/>
      <c r="R500" s="221"/>
    </row>
    <row r="501" spans="1:18">
      <c r="A501" s="277"/>
      <c r="B501" s="237"/>
      <c r="C501" s="237"/>
      <c r="D501" s="278"/>
      <c r="E501" s="278"/>
      <c r="F501" s="279"/>
      <c r="G501" s="278"/>
      <c r="H501" s="279"/>
      <c r="I501" s="278"/>
      <c r="J501" s="278"/>
      <c r="K501" s="278"/>
      <c r="L501" s="278"/>
      <c r="M501" s="278"/>
      <c r="N501" s="221"/>
      <c r="O501" s="221"/>
      <c r="P501" s="221"/>
      <c r="Q501" s="221"/>
      <c r="R501" s="221"/>
    </row>
    <row r="502" spans="1:18">
      <c r="A502" s="277"/>
      <c r="B502" s="237"/>
      <c r="C502" s="237"/>
      <c r="D502" s="278"/>
      <c r="E502" s="278"/>
      <c r="F502" s="279"/>
      <c r="G502" s="278"/>
      <c r="H502" s="279"/>
      <c r="I502" s="278"/>
      <c r="J502" s="278"/>
      <c r="K502" s="278"/>
      <c r="L502" s="278"/>
      <c r="M502" s="278"/>
      <c r="N502" s="221"/>
      <c r="O502" s="221"/>
      <c r="P502" s="221"/>
      <c r="Q502" s="221"/>
      <c r="R502" s="221"/>
    </row>
    <row r="503" spans="1:18">
      <c r="A503" s="277"/>
      <c r="B503" s="237"/>
      <c r="C503" s="237"/>
      <c r="D503" s="278"/>
      <c r="E503" s="278"/>
      <c r="F503" s="279"/>
      <c r="G503" s="278"/>
      <c r="H503" s="279"/>
      <c r="I503" s="278"/>
      <c r="J503" s="278"/>
      <c r="K503" s="278"/>
      <c r="L503" s="278"/>
      <c r="M503" s="278"/>
      <c r="N503" s="221"/>
      <c r="O503" s="221"/>
      <c r="P503" s="221"/>
      <c r="Q503" s="221"/>
      <c r="R503" s="221"/>
    </row>
    <row r="504" spans="1:18">
      <c r="A504" s="277"/>
      <c r="B504" s="237"/>
      <c r="C504" s="237"/>
      <c r="D504" s="278"/>
      <c r="E504" s="278"/>
      <c r="F504" s="279"/>
      <c r="G504" s="278"/>
      <c r="H504" s="279"/>
      <c r="I504" s="278"/>
      <c r="J504" s="278"/>
      <c r="K504" s="278"/>
      <c r="L504" s="278"/>
      <c r="M504" s="278"/>
      <c r="N504" s="221"/>
      <c r="O504" s="221"/>
      <c r="P504" s="221"/>
      <c r="Q504" s="221"/>
      <c r="R504" s="221"/>
    </row>
    <row r="505" spans="1:18">
      <c r="A505" s="277"/>
      <c r="B505" s="237"/>
      <c r="C505" s="237"/>
      <c r="D505" s="278"/>
      <c r="E505" s="278"/>
      <c r="F505" s="279"/>
      <c r="G505" s="278"/>
      <c r="H505" s="279"/>
      <c r="I505" s="278"/>
      <c r="J505" s="278"/>
      <c r="K505" s="278"/>
      <c r="L505" s="278"/>
      <c r="M505" s="278"/>
      <c r="N505" s="221"/>
      <c r="O505" s="221"/>
      <c r="P505" s="221"/>
      <c r="Q505" s="221"/>
      <c r="R505" s="221"/>
    </row>
    <row r="506" spans="1:18">
      <c r="A506" s="277"/>
      <c r="B506" s="237"/>
      <c r="C506" s="237"/>
      <c r="D506" s="278"/>
      <c r="E506" s="278"/>
      <c r="F506" s="279"/>
      <c r="G506" s="278"/>
      <c r="H506" s="279"/>
      <c r="I506" s="278"/>
      <c r="J506" s="278"/>
      <c r="K506" s="278"/>
      <c r="L506" s="278"/>
      <c r="M506" s="278"/>
      <c r="N506" s="221"/>
      <c r="O506" s="221"/>
      <c r="P506" s="221"/>
      <c r="Q506" s="221"/>
      <c r="R506" s="221"/>
    </row>
    <row r="507" spans="1:18">
      <c r="A507" s="277"/>
      <c r="B507" s="237"/>
      <c r="C507" s="237"/>
      <c r="D507" s="278"/>
      <c r="E507" s="278"/>
      <c r="F507" s="279"/>
      <c r="G507" s="278"/>
      <c r="H507" s="279"/>
      <c r="I507" s="278"/>
      <c r="J507" s="278"/>
      <c r="K507" s="278"/>
      <c r="L507" s="278"/>
      <c r="M507" s="278"/>
      <c r="N507" s="221"/>
      <c r="O507" s="221"/>
      <c r="P507" s="221"/>
      <c r="Q507" s="221"/>
      <c r="R507" s="221"/>
    </row>
    <row r="508" spans="1:18">
      <c r="A508" s="277"/>
      <c r="B508" s="237"/>
      <c r="C508" s="237"/>
      <c r="D508" s="278"/>
      <c r="E508" s="278"/>
      <c r="F508" s="279"/>
      <c r="G508" s="278"/>
      <c r="H508" s="279"/>
      <c r="I508" s="278"/>
      <c r="J508" s="278"/>
      <c r="K508" s="278"/>
      <c r="L508" s="278"/>
      <c r="M508" s="278"/>
      <c r="N508" s="221"/>
      <c r="O508" s="221"/>
      <c r="P508" s="221"/>
      <c r="Q508" s="221"/>
      <c r="R508" s="221"/>
    </row>
    <row r="509" spans="1:18">
      <c r="A509" s="277"/>
      <c r="B509" s="237"/>
      <c r="C509" s="237"/>
      <c r="D509" s="278"/>
      <c r="E509" s="278"/>
      <c r="F509" s="279"/>
      <c r="G509" s="278"/>
      <c r="H509" s="279"/>
      <c r="I509" s="278"/>
      <c r="J509" s="278"/>
      <c r="K509" s="278"/>
      <c r="L509" s="278"/>
      <c r="M509" s="278"/>
      <c r="N509" s="221"/>
      <c r="O509" s="221"/>
      <c r="P509" s="221"/>
      <c r="Q509" s="221"/>
      <c r="R509" s="221"/>
    </row>
    <row r="510" spans="1:18">
      <c r="A510" s="277"/>
      <c r="B510" s="237"/>
      <c r="C510" s="237"/>
      <c r="D510" s="278"/>
      <c r="E510" s="278"/>
      <c r="F510" s="279"/>
      <c r="G510" s="278"/>
      <c r="H510" s="279"/>
      <c r="I510" s="278"/>
      <c r="J510" s="278"/>
      <c r="K510" s="278"/>
      <c r="L510" s="278"/>
      <c r="M510" s="278"/>
      <c r="N510" s="221"/>
      <c r="O510" s="221"/>
      <c r="P510" s="221"/>
      <c r="Q510" s="221"/>
      <c r="R510" s="221"/>
    </row>
    <row r="511" spans="1:18">
      <c r="A511" s="277"/>
      <c r="B511" s="237"/>
      <c r="C511" s="237"/>
      <c r="D511" s="278"/>
      <c r="E511" s="278"/>
      <c r="F511" s="279"/>
      <c r="G511" s="278"/>
      <c r="H511" s="279"/>
      <c r="I511" s="278"/>
      <c r="J511" s="278"/>
      <c r="K511" s="278"/>
      <c r="L511" s="278"/>
      <c r="M511" s="278"/>
      <c r="N511" s="221"/>
      <c r="O511" s="221"/>
      <c r="P511" s="221"/>
      <c r="Q511" s="221"/>
      <c r="R511" s="221"/>
    </row>
    <row r="512" spans="1:18">
      <c r="A512" s="277"/>
      <c r="B512" s="237"/>
      <c r="C512" s="237"/>
      <c r="D512" s="278"/>
      <c r="E512" s="278"/>
      <c r="F512" s="279"/>
      <c r="G512" s="278"/>
      <c r="H512" s="279"/>
      <c r="I512" s="278"/>
      <c r="J512" s="278"/>
      <c r="K512" s="278"/>
      <c r="L512" s="278"/>
      <c r="M512" s="278"/>
      <c r="N512" s="221"/>
      <c r="O512" s="221"/>
      <c r="P512" s="221"/>
      <c r="Q512" s="221"/>
      <c r="R512" s="221"/>
    </row>
    <row r="513" spans="1:18">
      <c r="A513" s="277"/>
      <c r="B513" s="237"/>
      <c r="C513" s="237"/>
      <c r="D513" s="278"/>
      <c r="E513" s="278"/>
      <c r="F513" s="279"/>
      <c r="G513" s="278"/>
      <c r="H513" s="279"/>
      <c r="I513" s="278"/>
      <c r="J513" s="278"/>
      <c r="K513" s="278"/>
      <c r="L513" s="278"/>
      <c r="M513" s="278"/>
      <c r="N513" s="221"/>
      <c r="O513" s="221"/>
      <c r="P513" s="221"/>
      <c r="Q513" s="221"/>
      <c r="R513" s="221"/>
    </row>
    <row r="514" spans="1:18">
      <c r="A514" s="277"/>
      <c r="B514" s="237"/>
      <c r="C514" s="237"/>
      <c r="D514" s="278"/>
      <c r="E514" s="278"/>
      <c r="F514" s="279"/>
      <c r="G514" s="278"/>
      <c r="H514" s="279"/>
      <c r="I514" s="278"/>
      <c r="J514" s="278"/>
      <c r="K514" s="278"/>
      <c r="L514" s="278"/>
      <c r="M514" s="278"/>
      <c r="N514" s="221"/>
      <c r="O514" s="221"/>
      <c r="P514" s="221"/>
      <c r="Q514" s="221"/>
      <c r="R514" s="221"/>
    </row>
    <row r="515" spans="1:18">
      <c r="A515" s="277"/>
      <c r="B515" s="237"/>
      <c r="C515" s="237"/>
      <c r="D515" s="278"/>
      <c r="E515" s="278"/>
      <c r="F515" s="279"/>
      <c r="G515" s="278"/>
      <c r="H515" s="279"/>
      <c r="I515" s="278"/>
      <c r="J515" s="278"/>
      <c r="K515" s="278"/>
      <c r="L515" s="278"/>
      <c r="M515" s="278"/>
      <c r="N515" s="221"/>
      <c r="O515" s="221"/>
      <c r="P515" s="221"/>
      <c r="Q515" s="221"/>
      <c r="R515" s="221"/>
    </row>
    <row r="516" spans="1:18">
      <c r="A516" s="277"/>
      <c r="B516" s="237"/>
      <c r="C516" s="237"/>
      <c r="D516" s="278"/>
      <c r="E516" s="278"/>
      <c r="F516" s="279"/>
      <c r="G516" s="278"/>
      <c r="H516" s="279"/>
      <c r="I516" s="278"/>
      <c r="J516" s="278"/>
      <c r="K516" s="278"/>
      <c r="L516" s="278"/>
      <c r="M516" s="278"/>
      <c r="N516" s="221"/>
      <c r="O516" s="221"/>
      <c r="P516" s="221"/>
      <c r="Q516" s="221"/>
      <c r="R516" s="221"/>
    </row>
    <row r="517" spans="1:18">
      <c r="A517" s="277"/>
      <c r="B517" s="237"/>
      <c r="C517" s="237"/>
      <c r="D517" s="278"/>
      <c r="E517" s="278"/>
      <c r="F517" s="279"/>
      <c r="G517" s="278"/>
      <c r="H517" s="279"/>
      <c r="I517" s="278"/>
      <c r="J517" s="278"/>
      <c r="K517" s="278"/>
      <c r="L517" s="278"/>
      <c r="M517" s="278"/>
      <c r="N517" s="221"/>
      <c r="O517" s="221"/>
      <c r="P517" s="221"/>
      <c r="Q517" s="221"/>
      <c r="R517" s="221"/>
    </row>
    <row r="518" spans="1:18">
      <c r="A518" s="277"/>
      <c r="B518" s="237"/>
      <c r="C518" s="237"/>
      <c r="D518" s="278"/>
      <c r="E518" s="278"/>
      <c r="F518" s="279"/>
      <c r="G518" s="278"/>
      <c r="H518" s="279"/>
      <c r="I518" s="278"/>
      <c r="J518" s="278"/>
      <c r="K518" s="278"/>
      <c r="L518" s="278"/>
      <c r="M518" s="278"/>
      <c r="N518" s="221"/>
      <c r="O518" s="221"/>
      <c r="P518" s="221"/>
      <c r="Q518" s="221"/>
      <c r="R518" s="221"/>
    </row>
    <row r="519" spans="1:18">
      <c r="A519" s="277"/>
      <c r="B519" s="237"/>
      <c r="C519" s="237"/>
      <c r="D519" s="278"/>
      <c r="E519" s="278"/>
      <c r="F519" s="279"/>
      <c r="G519" s="278"/>
      <c r="H519" s="279"/>
      <c r="I519" s="278"/>
      <c r="J519" s="278"/>
      <c r="K519" s="278"/>
      <c r="L519" s="278"/>
      <c r="M519" s="278"/>
      <c r="N519" s="221"/>
      <c r="O519" s="221"/>
      <c r="P519" s="221"/>
      <c r="Q519" s="221"/>
      <c r="R519" s="221"/>
    </row>
    <row r="520" spans="1:18">
      <c r="A520" s="277"/>
      <c r="B520" s="237"/>
      <c r="C520" s="237"/>
      <c r="D520" s="278"/>
      <c r="E520" s="278"/>
      <c r="F520" s="279"/>
      <c r="G520" s="278"/>
      <c r="H520" s="279"/>
      <c r="I520" s="278"/>
      <c r="J520" s="278"/>
      <c r="K520" s="278"/>
      <c r="L520" s="278"/>
      <c r="M520" s="278"/>
      <c r="N520" s="221"/>
      <c r="O520" s="221"/>
      <c r="P520" s="221"/>
      <c r="Q520" s="221"/>
      <c r="R520" s="221"/>
    </row>
    <row r="521" spans="1:18">
      <c r="A521" s="277"/>
      <c r="B521" s="237"/>
      <c r="C521" s="237"/>
      <c r="D521" s="278"/>
      <c r="E521" s="278"/>
      <c r="F521" s="279"/>
      <c r="G521" s="278"/>
      <c r="H521" s="279"/>
      <c r="I521" s="278"/>
      <c r="J521" s="278"/>
      <c r="K521" s="278"/>
      <c r="L521" s="278"/>
      <c r="M521" s="278"/>
      <c r="N521" s="221"/>
      <c r="O521" s="221"/>
      <c r="P521" s="221"/>
      <c r="Q521" s="221"/>
      <c r="R521" s="221"/>
    </row>
    <row r="522" spans="1:18">
      <c r="A522" s="277"/>
      <c r="B522" s="237"/>
      <c r="C522" s="237"/>
      <c r="D522" s="278"/>
      <c r="E522" s="278"/>
      <c r="F522" s="279"/>
      <c r="G522" s="278"/>
      <c r="H522" s="279"/>
      <c r="I522" s="278"/>
      <c r="J522" s="278"/>
      <c r="K522" s="278"/>
      <c r="L522" s="278"/>
      <c r="M522" s="278"/>
      <c r="N522" s="221"/>
      <c r="O522" s="221"/>
      <c r="P522" s="221"/>
      <c r="Q522" s="221"/>
      <c r="R522" s="221"/>
    </row>
    <row r="523" spans="1:18">
      <c r="A523" s="277"/>
      <c r="B523" s="237"/>
      <c r="C523" s="237"/>
      <c r="D523" s="278"/>
      <c r="E523" s="278"/>
      <c r="F523" s="279"/>
      <c r="G523" s="278"/>
      <c r="H523" s="279"/>
      <c r="I523" s="278"/>
      <c r="J523" s="278"/>
      <c r="K523" s="278"/>
      <c r="L523" s="278"/>
      <c r="M523" s="278"/>
      <c r="N523" s="221"/>
      <c r="O523" s="221"/>
      <c r="P523" s="221"/>
      <c r="Q523" s="221"/>
      <c r="R523" s="221"/>
    </row>
    <row r="524" spans="1:18">
      <c r="A524" s="277"/>
      <c r="B524" s="237"/>
      <c r="C524" s="237"/>
      <c r="D524" s="278"/>
      <c r="E524" s="278"/>
      <c r="F524" s="279"/>
      <c r="G524" s="278"/>
      <c r="H524" s="279"/>
      <c r="I524" s="278"/>
      <c r="J524" s="278"/>
      <c r="K524" s="278"/>
      <c r="L524" s="278"/>
      <c r="M524" s="278"/>
      <c r="N524" s="221"/>
      <c r="O524" s="221"/>
      <c r="P524" s="221"/>
      <c r="Q524" s="221"/>
      <c r="R524" s="221"/>
    </row>
    <row r="525" spans="1:18">
      <c r="A525" s="277"/>
      <c r="B525" s="237"/>
      <c r="C525" s="237"/>
      <c r="D525" s="278"/>
      <c r="E525" s="278"/>
      <c r="F525" s="279"/>
      <c r="G525" s="278"/>
      <c r="H525" s="279"/>
      <c r="I525" s="278"/>
      <c r="J525" s="278"/>
      <c r="K525" s="278"/>
      <c r="L525" s="278"/>
      <c r="M525" s="278"/>
      <c r="N525" s="221"/>
      <c r="O525" s="221"/>
      <c r="P525" s="221"/>
      <c r="Q525" s="221"/>
      <c r="R525" s="221"/>
    </row>
    <row r="526" spans="1:18">
      <c r="A526" s="277"/>
      <c r="B526" s="237"/>
      <c r="C526" s="237"/>
      <c r="D526" s="278"/>
      <c r="E526" s="278"/>
      <c r="F526" s="279"/>
      <c r="G526" s="278"/>
      <c r="H526" s="279"/>
      <c r="I526" s="278"/>
      <c r="J526" s="278"/>
      <c r="K526" s="278"/>
      <c r="L526" s="278"/>
      <c r="M526" s="278"/>
      <c r="N526" s="221"/>
      <c r="O526" s="221"/>
      <c r="P526" s="221"/>
      <c r="Q526" s="221"/>
      <c r="R526" s="221"/>
    </row>
    <row r="527" spans="1:18">
      <c r="A527" s="277"/>
      <c r="B527" s="237"/>
      <c r="C527" s="237"/>
      <c r="D527" s="278"/>
      <c r="E527" s="278"/>
      <c r="F527" s="279"/>
      <c r="G527" s="278"/>
      <c r="H527" s="279"/>
      <c r="I527" s="278"/>
      <c r="J527" s="278"/>
      <c r="K527" s="278"/>
      <c r="L527" s="278"/>
      <c r="M527" s="278"/>
      <c r="N527" s="221"/>
      <c r="O527" s="221"/>
      <c r="P527" s="221"/>
      <c r="Q527" s="221"/>
      <c r="R527" s="221"/>
    </row>
    <row r="528" spans="1:18">
      <c r="A528" s="277"/>
      <c r="B528" s="237"/>
      <c r="C528" s="237"/>
      <c r="D528" s="278"/>
      <c r="E528" s="278"/>
      <c r="F528" s="279"/>
      <c r="G528" s="278"/>
      <c r="H528" s="279"/>
      <c r="I528" s="278"/>
      <c r="J528" s="278"/>
      <c r="K528" s="278"/>
      <c r="L528" s="278"/>
      <c r="M528" s="278"/>
      <c r="N528" s="221"/>
      <c r="O528" s="221"/>
      <c r="P528" s="221"/>
      <c r="Q528" s="221"/>
      <c r="R528" s="221"/>
    </row>
    <row r="529" spans="1:18">
      <c r="A529" s="277"/>
      <c r="B529" s="237"/>
      <c r="C529" s="237"/>
      <c r="D529" s="278"/>
      <c r="E529" s="278"/>
      <c r="F529" s="279"/>
      <c r="G529" s="278"/>
      <c r="H529" s="279"/>
      <c r="I529" s="278"/>
      <c r="J529" s="278"/>
      <c r="K529" s="278"/>
      <c r="L529" s="278"/>
      <c r="M529" s="278"/>
      <c r="N529" s="221"/>
      <c r="O529" s="221"/>
      <c r="P529" s="221"/>
      <c r="Q529" s="221"/>
      <c r="R529" s="221"/>
    </row>
    <row r="530" spans="1:18">
      <c r="A530" s="277"/>
      <c r="B530" s="237"/>
      <c r="C530" s="237"/>
      <c r="D530" s="278"/>
      <c r="E530" s="278"/>
      <c r="F530" s="279"/>
      <c r="G530" s="278"/>
      <c r="H530" s="279"/>
      <c r="I530" s="278"/>
      <c r="J530" s="278"/>
      <c r="K530" s="278"/>
      <c r="L530" s="278"/>
      <c r="M530" s="278"/>
      <c r="N530" s="221"/>
      <c r="O530" s="221"/>
      <c r="P530" s="221"/>
      <c r="Q530" s="221"/>
      <c r="R530" s="221"/>
    </row>
    <row r="531" spans="1:18">
      <c r="A531" s="277"/>
      <c r="B531" s="237"/>
      <c r="C531" s="237"/>
      <c r="D531" s="278"/>
      <c r="E531" s="278"/>
      <c r="F531" s="279"/>
      <c r="G531" s="278"/>
      <c r="H531" s="279"/>
      <c r="I531" s="278"/>
      <c r="J531" s="278"/>
      <c r="K531" s="278"/>
      <c r="L531" s="278"/>
      <c r="M531" s="278"/>
      <c r="N531" s="221"/>
      <c r="O531" s="221"/>
      <c r="P531" s="221"/>
      <c r="Q531" s="221"/>
      <c r="R531" s="221"/>
    </row>
    <row r="532" spans="1:18">
      <c r="A532" s="277"/>
      <c r="B532" s="237"/>
      <c r="C532" s="237"/>
      <c r="D532" s="278"/>
      <c r="E532" s="278"/>
      <c r="F532" s="279"/>
      <c r="G532" s="278"/>
      <c r="H532" s="279"/>
      <c r="I532" s="278"/>
      <c r="J532" s="278"/>
      <c r="K532" s="278"/>
      <c r="L532" s="278"/>
      <c r="M532" s="278"/>
      <c r="N532" s="221"/>
      <c r="O532" s="221"/>
      <c r="P532" s="221"/>
      <c r="Q532" s="221"/>
      <c r="R532" s="221"/>
    </row>
    <row r="533" spans="1:18">
      <c r="A533" s="277"/>
      <c r="B533" s="237"/>
      <c r="C533" s="237"/>
      <c r="D533" s="278"/>
      <c r="E533" s="278"/>
      <c r="F533" s="279"/>
      <c r="G533" s="278"/>
      <c r="H533" s="279"/>
      <c r="I533" s="278"/>
      <c r="J533" s="278"/>
      <c r="K533" s="278"/>
      <c r="L533" s="278"/>
      <c r="M533" s="278"/>
      <c r="N533" s="221"/>
      <c r="O533" s="221"/>
      <c r="P533" s="221"/>
      <c r="Q533" s="221"/>
      <c r="R533" s="221"/>
    </row>
    <row r="534" spans="1:18">
      <c r="A534" s="277"/>
      <c r="B534" s="237"/>
      <c r="C534" s="237"/>
      <c r="D534" s="278"/>
      <c r="E534" s="278"/>
      <c r="F534" s="279"/>
      <c r="G534" s="278"/>
      <c r="H534" s="279"/>
      <c r="I534" s="278"/>
      <c r="J534" s="278"/>
      <c r="K534" s="278"/>
      <c r="L534" s="278"/>
      <c r="M534" s="278"/>
      <c r="N534" s="221"/>
      <c r="O534" s="221"/>
      <c r="P534" s="221"/>
      <c r="Q534" s="221"/>
      <c r="R534" s="221"/>
    </row>
    <row r="535" spans="1:18">
      <c r="A535" s="277"/>
      <c r="B535" s="237"/>
      <c r="C535" s="237"/>
      <c r="D535" s="278"/>
      <c r="E535" s="278"/>
      <c r="F535" s="279"/>
      <c r="G535" s="278"/>
      <c r="H535" s="279"/>
      <c r="I535" s="278"/>
      <c r="J535" s="278"/>
      <c r="K535" s="278"/>
      <c r="L535" s="278"/>
      <c r="M535" s="278"/>
      <c r="N535" s="221"/>
      <c r="O535" s="221"/>
      <c r="P535" s="221"/>
      <c r="Q535" s="221"/>
      <c r="R535" s="221"/>
    </row>
    <row r="536" spans="1:18">
      <c r="A536" s="277"/>
      <c r="B536" s="237"/>
      <c r="C536" s="237"/>
      <c r="D536" s="278"/>
      <c r="E536" s="278"/>
      <c r="F536" s="279"/>
      <c r="G536" s="278"/>
      <c r="H536" s="279"/>
      <c r="I536" s="278"/>
      <c r="J536" s="278"/>
      <c r="K536" s="278"/>
      <c r="L536" s="278"/>
      <c r="M536" s="278"/>
      <c r="N536" s="221"/>
      <c r="O536" s="221"/>
      <c r="P536" s="221"/>
      <c r="Q536" s="221"/>
      <c r="R536" s="221"/>
    </row>
    <row r="537" spans="1:18">
      <c r="A537" s="277"/>
      <c r="B537" s="237"/>
      <c r="C537" s="237"/>
      <c r="D537" s="278"/>
      <c r="E537" s="278"/>
      <c r="F537" s="279"/>
      <c r="G537" s="278"/>
      <c r="H537" s="279"/>
      <c r="I537" s="278"/>
      <c r="J537" s="278"/>
      <c r="K537" s="278"/>
      <c r="L537" s="278"/>
      <c r="M537" s="278"/>
      <c r="N537" s="221"/>
      <c r="O537" s="221"/>
      <c r="P537" s="221"/>
      <c r="Q537" s="221"/>
      <c r="R537" s="221"/>
    </row>
    <row r="538" spans="1:18">
      <c r="A538" s="277"/>
      <c r="B538" s="237"/>
      <c r="C538" s="237"/>
      <c r="D538" s="278"/>
      <c r="E538" s="278"/>
      <c r="F538" s="279"/>
      <c r="G538" s="278"/>
      <c r="H538" s="279"/>
      <c r="I538" s="278"/>
      <c r="J538" s="278"/>
      <c r="K538" s="278"/>
      <c r="L538" s="278"/>
      <c r="M538" s="278"/>
      <c r="N538" s="221"/>
      <c r="O538" s="221"/>
      <c r="P538" s="221"/>
      <c r="Q538" s="221"/>
      <c r="R538" s="221"/>
    </row>
    <row r="539" spans="1:18">
      <c r="A539" s="277"/>
      <c r="B539" s="237"/>
      <c r="C539" s="237"/>
      <c r="D539" s="278"/>
      <c r="E539" s="278"/>
      <c r="F539" s="279"/>
      <c r="G539" s="278"/>
      <c r="H539" s="279"/>
      <c r="I539" s="278"/>
      <c r="J539" s="278"/>
      <c r="K539" s="278"/>
      <c r="L539" s="278"/>
      <c r="M539" s="278"/>
      <c r="N539" s="221"/>
      <c r="O539" s="221"/>
      <c r="P539" s="221"/>
      <c r="Q539" s="221"/>
      <c r="R539" s="221"/>
    </row>
    <row r="540" spans="1:18">
      <c r="A540" s="277"/>
      <c r="B540" s="237"/>
      <c r="C540" s="237"/>
      <c r="D540" s="278"/>
      <c r="E540" s="278"/>
      <c r="F540" s="279"/>
      <c r="G540" s="278"/>
      <c r="H540" s="279"/>
      <c r="I540" s="278"/>
      <c r="J540" s="278"/>
      <c r="K540" s="278"/>
      <c r="L540" s="278"/>
      <c r="M540" s="278"/>
      <c r="N540" s="221"/>
      <c r="O540" s="221"/>
      <c r="P540" s="221"/>
      <c r="Q540" s="221"/>
      <c r="R540" s="221"/>
    </row>
    <row r="541" spans="1:18">
      <c r="A541" s="277"/>
      <c r="B541" s="237"/>
      <c r="C541" s="237"/>
      <c r="D541" s="278"/>
      <c r="E541" s="278"/>
      <c r="F541" s="279"/>
      <c r="G541" s="278"/>
      <c r="H541" s="279"/>
      <c r="I541" s="278"/>
      <c r="J541" s="278"/>
      <c r="K541" s="278"/>
      <c r="L541" s="278"/>
      <c r="M541" s="278"/>
      <c r="N541" s="221"/>
      <c r="O541" s="221"/>
      <c r="P541" s="221"/>
      <c r="Q541" s="221"/>
      <c r="R541" s="221"/>
    </row>
    <row r="542" spans="1:18">
      <c r="A542" s="277"/>
      <c r="B542" s="237"/>
      <c r="C542" s="237"/>
      <c r="D542" s="278"/>
      <c r="E542" s="278"/>
      <c r="F542" s="279"/>
      <c r="G542" s="278"/>
      <c r="H542" s="279"/>
      <c r="I542" s="278"/>
      <c r="J542" s="278"/>
      <c r="K542" s="278"/>
      <c r="L542" s="278"/>
      <c r="M542" s="278"/>
      <c r="N542" s="221"/>
      <c r="O542" s="221"/>
      <c r="P542" s="221"/>
      <c r="Q542" s="221"/>
      <c r="R542" s="221"/>
    </row>
    <row r="543" spans="1:18">
      <c r="A543" s="277"/>
      <c r="B543" s="237"/>
      <c r="C543" s="237"/>
      <c r="D543" s="278"/>
      <c r="E543" s="278"/>
      <c r="F543" s="279"/>
      <c r="G543" s="278"/>
      <c r="H543" s="279"/>
      <c r="I543" s="278"/>
      <c r="J543" s="278"/>
      <c r="K543" s="278"/>
      <c r="L543" s="278"/>
      <c r="M543" s="278"/>
      <c r="N543" s="221"/>
      <c r="O543" s="221"/>
      <c r="P543" s="221"/>
      <c r="Q543" s="221"/>
      <c r="R543" s="221"/>
    </row>
    <row r="544" spans="1:18">
      <c r="A544" s="277"/>
      <c r="B544" s="237"/>
      <c r="C544" s="237"/>
      <c r="D544" s="278"/>
      <c r="E544" s="278"/>
      <c r="F544" s="279"/>
      <c r="G544" s="278"/>
      <c r="H544" s="279"/>
      <c r="I544" s="278"/>
      <c r="J544" s="278"/>
      <c r="K544" s="278"/>
      <c r="L544" s="278"/>
      <c r="M544" s="278"/>
      <c r="N544" s="221"/>
      <c r="O544" s="221"/>
      <c r="P544" s="221"/>
      <c r="Q544" s="221"/>
      <c r="R544" s="221"/>
    </row>
    <row r="545" spans="1:18">
      <c r="A545" s="277"/>
      <c r="B545" s="237"/>
      <c r="C545" s="237"/>
      <c r="D545" s="278"/>
      <c r="E545" s="278"/>
      <c r="F545" s="279"/>
      <c r="G545" s="278"/>
      <c r="H545" s="279"/>
      <c r="I545" s="278"/>
      <c r="J545" s="278"/>
      <c r="K545" s="278"/>
      <c r="L545" s="278"/>
      <c r="M545" s="278"/>
      <c r="N545" s="221"/>
      <c r="O545" s="221"/>
      <c r="P545" s="221"/>
      <c r="Q545" s="221"/>
      <c r="R545" s="221"/>
    </row>
    <row r="546" spans="1:18">
      <c r="A546" s="277"/>
      <c r="B546" s="237"/>
      <c r="C546" s="237"/>
      <c r="D546" s="278"/>
      <c r="E546" s="278"/>
      <c r="F546" s="279"/>
      <c r="G546" s="278"/>
      <c r="H546" s="279"/>
      <c r="I546" s="278"/>
      <c r="J546" s="278"/>
      <c r="K546" s="278"/>
      <c r="L546" s="278"/>
      <c r="M546" s="278"/>
      <c r="N546" s="221"/>
      <c r="O546" s="221"/>
      <c r="P546" s="221"/>
      <c r="Q546" s="221"/>
      <c r="R546" s="221"/>
    </row>
    <row r="547" spans="1:18">
      <c r="A547" s="277"/>
      <c r="B547" s="237"/>
      <c r="C547" s="237"/>
      <c r="D547" s="278"/>
      <c r="E547" s="278"/>
      <c r="F547" s="279"/>
      <c r="G547" s="278"/>
      <c r="H547" s="279"/>
      <c r="I547" s="278"/>
      <c r="J547" s="278"/>
      <c r="K547" s="278"/>
      <c r="L547" s="278"/>
      <c r="M547" s="278"/>
      <c r="N547" s="221"/>
      <c r="O547" s="221"/>
      <c r="P547" s="221"/>
      <c r="Q547" s="221"/>
      <c r="R547" s="221"/>
    </row>
    <row r="548" spans="1:18">
      <c r="A548" s="277"/>
      <c r="B548" s="237"/>
      <c r="C548" s="237"/>
      <c r="D548" s="278"/>
      <c r="E548" s="278"/>
      <c r="F548" s="279"/>
      <c r="G548" s="278"/>
      <c r="H548" s="279"/>
      <c r="I548" s="278"/>
      <c r="J548" s="278"/>
      <c r="K548" s="278"/>
      <c r="L548" s="278"/>
      <c r="M548" s="278"/>
      <c r="N548" s="221"/>
      <c r="O548" s="221"/>
      <c r="P548" s="221"/>
      <c r="Q548" s="221"/>
      <c r="R548" s="221"/>
    </row>
    <row r="549" spans="1:18">
      <c r="A549" s="277"/>
      <c r="B549" s="237"/>
      <c r="C549" s="237"/>
      <c r="D549" s="278"/>
      <c r="E549" s="278"/>
      <c r="F549" s="279"/>
      <c r="G549" s="278"/>
      <c r="H549" s="279"/>
      <c r="I549" s="278"/>
      <c r="J549" s="278"/>
      <c r="K549" s="278"/>
      <c r="L549" s="278"/>
      <c r="M549" s="278"/>
      <c r="N549" s="221"/>
      <c r="O549" s="221"/>
      <c r="P549" s="221"/>
      <c r="Q549" s="221"/>
      <c r="R549" s="221"/>
    </row>
    <row r="550" spans="1:18">
      <c r="A550" s="277"/>
      <c r="B550" s="237"/>
      <c r="C550" s="237"/>
      <c r="D550" s="278"/>
      <c r="E550" s="278"/>
      <c r="F550" s="279"/>
      <c r="G550" s="278"/>
      <c r="H550" s="279"/>
      <c r="I550" s="278"/>
      <c r="J550" s="278"/>
      <c r="K550" s="278"/>
      <c r="L550" s="278"/>
      <c r="M550" s="278"/>
      <c r="N550" s="221"/>
      <c r="O550" s="221"/>
      <c r="P550" s="221"/>
      <c r="Q550" s="221"/>
      <c r="R550" s="221"/>
    </row>
    <row r="551" spans="1:18">
      <c r="A551" s="277"/>
      <c r="B551" s="237"/>
      <c r="C551" s="237"/>
      <c r="D551" s="278"/>
      <c r="E551" s="278"/>
      <c r="F551" s="279"/>
      <c r="G551" s="278"/>
      <c r="H551" s="279"/>
      <c r="I551" s="278"/>
      <c r="J551" s="278"/>
      <c r="K551" s="278"/>
      <c r="L551" s="278"/>
      <c r="M551" s="278"/>
      <c r="N551" s="221"/>
      <c r="O551" s="221"/>
      <c r="P551" s="221"/>
      <c r="Q551" s="221"/>
      <c r="R551" s="221"/>
    </row>
    <row r="552" spans="1:18">
      <c r="A552" s="277"/>
      <c r="B552" s="237"/>
      <c r="C552" s="237"/>
      <c r="D552" s="278"/>
      <c r="E552" s="278"/>
      <c r="F552" s="279"/>
      <c r="G552" s="278"/>
      <c r="H552" s="279"/>
      <c r="I552" s="278"/>
      <c r="J552" s="278"/>
      <c r="K552" s="278"/>
      <c r="L552" s="278"/>
      <c r="M552" s="278"/>
      <c r="N552" s="221"/>
      <c r="O552" s="221"/>
      <c r="P552" s="221"/>
      <c r="Q552" s="221"/>
      <c r="R552" s="221"/>
    </row>
    <row r="553" spans="1:18">
      <c r="A553" s="277"/>
      <c r="B553" s="237"/>
      <c r="C553" s="237"/>
      <c r="D553" s="278"/>
      <c r="E553" s="278"/>
      <c r="F553" s="279"/>
      <c r="G553" s="278"/>
      <c r="H553" s="279"/>
      <c r="I553" s="278"/>
      <c r="J553" s="278"/>
      <c r="K553" s="278"/>
      <c r="L553" s="278"/>
      <c r="M553" s="278"/>
      <c r="N553" s="221"/>
      <c r="O553" s="221"/>
      <c r="P553" s="221"/>
      <c r="Q553" s="221"/>
      <c r="R553" s="221"/>
    </row>
    <row r="554" spans="1:18">
      <c r="A554" s="277"/>
      <c r="B554" s="237"/>
      <c r="C554" s="237"/>
      <c r="D554" s="278"/>
      <c r="E554" s="278"/>
      <c r="F554" s="279"/>
      <c r="G554" s="278"/>
      <c r="H554" s="279"/>
      <c r="I554" s="278"/>
      <c r="J554" s="278"/>
      <c r="K554" s="278"/>
      <c r="L554" s="278"/>
      <c r="M554" s="278"/>
      <c r="N554" s="221"/>
      <c r="O554" s="221"/>
      <c r="P554" s="221"/>
      <c r="Q554" s="221"/>
      <c r="R554" s="221"/>
    </row>
    <row r="555" spans="1:18">
      <c r="A555" s="277"/>
      <c r="B555" s="237"/>
      <c r="C555" s="237"/>
      <c r="D555" s="278"/>
      <c r="E555" s="278"/>
      <c r="F555" s="279"/>
      <c r="G555" s="278"/>
      <c r="H555" s="279"/>
      <c r="I555" s="278"/>
      <c r="J555" s="278"/>
      <c r="K555" s="278"/>
      <c r="L555" s="278"/>
      <c r="M555" s="278"/>
      <c r="N555" s="221"/>
      <c r="O555" s="221"/>
      <c r="P555" s="221"/>
      <c r="Q555" s="221"/>
      <c r="R555" s="221"/>
    </row>
    <row r="556" spans="1:18">
      <c r="A556" s="277"/>
      <c r="B556" s="237"/>
      <c r="C556" s="237"/>
      <c r="D556" s="278"/>
      <c r="E556" s="278"/>
      <c r="F556" s="279"/>
      <c r="G556" s="278"/>
      <c r="H556" s="279"/>
      <c r="I556" s="278"/>
      <c r="J556" s="278"/>
      <c r="K556" s="278"/>
      <c r="L556" s="278"/>
      <c r="M556" s="278"/>
      <c r="N556" s="221"/>
      <c r="O556" s="221"/>
      <c r="P556" s="221"/>
      <c r="Q556" s="221"/>
      <c r="R556" s="221"/>
    </row>
    <row r="557" spans="1:18">
      <c r="A557" s="277"/>
      <c r="B557" s="237"/>
      <c r="C557" s="237"/>
      <c r="D557" s="278"/>
      <c r="E557" s="278"/>
      <c r="F557" s="279"/>
      <c r="G557" s="278"/>
      <c r="H557" s="279"/>
      <c r="I557" s="278"/>
      <c r="J557" s="278"/>
      <c r="K557" s="278"/>
      <c r="L557" s="278"/>
      <c r="M557" s="278"/>
      <c r="N557" s="221"/>
      <c r="O557" s="221"/>
      <c r="P557" s="221"/>
      <c r="Q557" s="221"/>
      <c r="R557" s="221"/>
    </row>
    <row r="558" spans="1:18">
      <c r="A558" s="277"/>
      <c r="B558" s="237"/>
      <c r="C558" s="237"/>
      <c r="D558" s="278"/>
      <c r="E558" s="278"/>
      <c r="F558" s="279"/>
      <c r="G558" s="278"/>
      <c r="H558" s="279"/>
      <c r="I558" s="278"/>
      <c r="J558" s="278"/>
      <c r="K558" s="278"/>
      <c r="L558" s="278"/>
      <c r="M558" s="278"/>
      <c r="N558" s="221"/>
      <c r="O558" s="221"/>
      <c r="P558" s="221"/>
      <c r="Q558" s="221"/>
      <c r="R558" s="221"/>
    </row>
    <row r="559" spans="1:18">
      <c r="A559" s="277"/>
      <c r="B559" s="237"/>
      <c r="C559" s="237"/>
      <c r="D559" s="278"/>
      <c r="E559" s="278"/>
      <c r="F559" s="279"/>
      <c r="G559" s="278"/>
      <c r="H559" s="279"/>
      <c r="I559" s="278"/>
      <c r="J559" s="278"/>
      <c r="K559" s="278"/>
      <c r="L559" s="278"/>
      <c r="M559" s="278"/>
      <c r="N559" s="221"/>
      <c r="O559" s="221"/>
      <c r="P559" s="221"/>
      <c r="Q559" s="221"/>
      <c r="R559" s="221"/>
    </row>
    <row r="560" spans="1:18">
      <c r="A560" s="277"/>
      <c r="B560" s="237"/>
      <c r="C560" s="237"/>
      <c r="D560" s="278"/>
      <c r="E560" s="278"/>
      <c r="F560" s="279"/>
      <c r="G560" s="278"/>
      <c r="H560" s="279"/>
      <c r="I560" s="278"/>
      <c r="J560" s="278"/>
      <c r="K560" s="278"/>
      <c r="L560" s="278"/>
      <c r="M560" s="278"/>
      <c r="N560" s="221"/>
      <c r="O560" s="221"/>
      <c r="P560" s="221"/>
      <c r="Q560" s="221"/>
      <c r="R560" s="221"/>
    </row>
    <row r="561" spans="1:18">
      <c r="A561" s="277"/>
      <c r="B561" s="237"/>
      <c r="C561" s="237"/>
      <c r="D561" s="278"/>
      <c r="E561" s="278"/>
      <c r="F561" s="279"/>
      <c r="G561" s="278"/>
      <c r="H561" s="279"/>
      <c r="I561" s="278"/>
      <c r="J561" s="278"/>
      <c r="K561" s="278"/>
      <c r="L561" s="278"/>
      <c r="M561" s="278"/>
      <c r="N561" s="221"/>
      <c r="O561" s="221"/>
      <c r="P561" s="221"/>
      <c r="Q561" s="221"/>
      <c r="R561" s="221"/>
    </row>
    <row r="562" spans="1:18">
      <c r="A562" s="277"/>
      <c r="B562" s="237"/>
      <c r="C562" s="237"/>
      <c r="D562" s="278"/>
      <c r="E562" s="278"/>
      <c r="F562" s="279"/>
      <c r="G562" s="278"/>
      <c r="H562" s="279"/>
      <c r="I562" s="278"/>
      <c r="J562" s="278"/>
      <c r="K562" s="278"/>
      <c r="L562" s="278"/>
      <c r="M562" s="278"/>
      <c r="N562" s="221"/>
      <c r="O562" s="221"/>
      <c r="P562" s="221"/>
      <c r="Q562" s="221"/>
      <c r="R562" s="221"/>
    </row>
    <row r="563" spans="1:18">
      <c r="A563" s="277"/>
      <c r="B563" s="237"/>
      <c r="C563" s="237"/>
      <c r="D563" s="278"/>
      <c r="E563" s="278"/>
      <c r="F563" s="279"/>
      <c r="G563" s="278"/>
      <c r="H563" s="279"/>
      <c r="I563" s="278"/>
      <c r="J563" s="278"/>
      <c r="K563" s="278"/>
      <c r="L563" s="278"/>
      <c r="M563" s="278"/>
      <c r="N563" s="221"/>
      <c r="O563" s="221"/>
      <c r="P563" s="221"/>
      <c r="Q563" s="221"/>
      <c r="R563" s="221"/>
    </row>
    <row r="564" spans="1:18">
      <c r="A564" s="277"/>
      <c r="B564" s="237"/>
      <c r="C564" s="237"/>
      <c r="D564" s="278"/>
      <c r="E564" s="278"/>
      <c r="F564" s="279"/>
      <c r="G564" s="278"/>
      <c r="H564" s="279"/>
      <c r="I564" s="278"/>
      <c r="J564" s="278"/>
      <c r="K564" s="278"/>
      <c r="L564" s="278"/>
      <c r="M564" s="278"/>
      <c r="N564" s="221"/>
      <c r="O564" s="221"/>
      <c r="P564" s="221"/>
      <c r="Q564" s="221"/>
      <c r="R564" s="221"/>
    </row>
    <row r="565" spans="1:18">
      <c r="A565" s="277"/>
      <c r="B565" s="237"/>
      <c r="C565" s="237"/>
      <c r="D565" s="278"/>
      <c r="E565" s="278"/>
      <c r="F565" s="279"/>
      <c r="G565" s="278"/>
      <c r="H565" s="279"/>
      <c r="I565" s="278"/>
      <c r="J565" s="278"/>
      <c r="K565" s="278"/>
      <c r="L565" s="278"/>
      <c r="M565" s="278"/>
      <c r="N565" s="221"/>
      <c r="O565" s="221"/>
      <c r="P565" s="221"/>
      <c r="Q565" s="221"/>
      <c r="R565" s="221"/>
    </row>
    <row r="566" spans="1:18">
      <c r="A566" s="277"/>
      <c r="B566" s="237"/>
      <c r="C566" s="237"/>
      <c r="D566" s="278"/>
      <c r="E566" s="278"/>
      <c r="F566" s="279"/>
      <c r="G566" s="278"/>
      <c r="H566" s="279"/>
      <c r="I566" s="278"/>
      <c r="J566" s="278"/>
      <c r="K566" s="278"/>
      <c r="L566" s="278"/>
      <c r="M566" s="278"/>
      <c r="N566" s="221"/>
      <c r="O566" s="221"/>
      <c r="P566" s="221"/>
      <c r="Q566" s="221"/>
      <c r="R566" s="221"/>
    </row>
    <row r="567" spans="1:18">
      <c r="A567" s="277"/>
      <c r="B567" s="237"/>
      <c r="C567" s="237"/>
      <c r="D567" s="278"/>
      <c r="E567" s="278"/>
      <c r="F567" s="279"/>
      <c r="G567" s="278"/>
      <c r="H567" s="279"/>
      <c r="I567" s="278"/>
      <c r="J567" s="278"/>
      <c r="K567" s="278"/>
      <c r="L567" s="278"/>
      <c r="M567" s="278"/>
      <c r="N567" s="221"/>
      <c r="O567" s="221"/>
      <c r="P567" s="221"/>
      <c r="Q567" s="221"/>
      <c r="R567" s="221"/>
    </row>
    <row r="568" spans="1:18">
      <c r="A568" s="277"/>
      <c r="B568" s="237"/>
      <c r="C568" s="237"/>
      <c r="D568" s="278"/>
      <c r="E568" s="278"/>
      <c r="F568" s="279"/>
      <c r="G568" s="278"/>
      <c r="H568" s="279"/>
      <c r="I568" s="278"/>
      <c r="J568" s="278"/>
      <c r="K568" s="278"/>
      <c r="L568" s="278"/>
      <c r="M568" s="278"/>
      <c r="N568" s="221"/>
      <c r="O568" s="221"/>
      <c r="P568" s="221"/>
      <c r="Q568" s="221"/>
      <c r="R568" s="221"/>
    </row>
    <row r="569" spans="1:18">
      <c r="A569" s="277"/>
      <c r="B569" s="237"/>
      <c r="C569" s="237"/>
      <c r="D569" s="278"/>
      <c r="E569" s="278"/>
      <c r="F569" s="279"/>
      <c r="G569" s="278"/>
      <c r="H569" s="279"/>
      <c r="I569" s="278"/>
      <c r="J569" s="278"/>
      <c r="K569" s="278"/>
      <c r="L569" s="278"/>
      <c r="M569" s="278"/>
      <c r="N569" s="221"/>
      <c r="O569" s="221"/>
      <c r="P569" s="221"/>
      <c r="Q569" s="221"/>
      <c r="R569" s="221"/>
    </row>
    <row r="570" spans="1:18">
      <c r="A570" s="277"/>
      <c r="B570" s="237"/>
      <c r="C570" s="237"/>
      <c r="D570" s="278"/>
      <c r="E570" s="278"/>
      <c r="F570" s="279"/>
      <c r="G570" s="278"/>
      <c r="H570" s="279"/>
      <c r="I570" s="278"/>
      <c r="J570" s="278"/>
      <c r="K570" s="278"/>
      <c r="L570" s="278"/>
      <c r="M570" s="278"/>
      <c r="N570" s="221"/>
      <c r="O570" s="221"/>
      <c r="P570" s="221"/>
      <c r="Q570" s="221"/>
      <c r="R570" s="221"/>
    </row>
    <row r="571" spans="1:18">
      <c r="A571" s="277"/>
      <c r="B571" s="237"/>
      <c r="C571" s="237"/>
      <c r="D571" s="278"/>
      <c r="E571" s="278"/>
      <c r="F571" s="279"/>
      <c r="G571" s="278"/>
      <c r="H571" s="279"/>
      <c r="I571" s="278"/>
      <c r="J571" s="278"/>
      <c r="K571" s="278"/>
      <c r="L571" s="278"/>
      <c r="M571" s="278"/>
      <c r="N571" s="221"/>
      <c r="O571" s="221"/>
      <c r="P571" s="221"/>
      <c r="Q571" s="221"/>
      <c r="R571" s="221"/>
    </row>
    <row r="572" spans="1:18">
      <c r="A572" s="277"/>
      <c r="B572" s="237"/>
      <c r="C572" s="237"/>
      <c r="D572" s="278"/>
      <c r="E572" s="278"/>
      <c r="F572" s="279"/>
      <c r="G572" s="278"/>
      <c r="H572" s="279"/>
      <c r="I572" s="278"/>
      <c r="J572" s="278"/>
      <c r="K572" s="278"/>
      <c r="L572" s="278"/>
      <c r="M572" s="278"/>
      <c r="N572" s="221"/>
      <c r="O572" s="221"/>
      <c r="P572" s="221"/>
      <c r="Q572" s="221"/>
      <c r="R572" s="221"/>
    </row>
    <row r="573" spans="1:18">
      <c r="A573" s="277"/>
      <c r="B573" s="237"/>
      <c r="C573" s="237"/>
      <c r="D573" s="278"/>
      <c r="E573" s="278"/>
      <c r="F573" s="279"/>
      <c r="G573" s="278"/>
      <c r="H573" s="279"/>
      <c r="I573" s="278"/>
      <c r="J573" s="278"/>
      <c r="K573" s="278"/>
      <c r="L573" s="278"/>
      <c r="M573" s="278"/>
      <c r="N573" s="221"/>
      <c r="O573" s="221"/>
      <c r="P573" s="221"/>
      <c r="Q573" s="221"/>
      <c r="R573" s="221"/>
    </row>
    <row r="574" spans="1:18">
      <c r="A574" s="277"/>
      <c r="B574" s="237"/>
      <c r="C574" s="237"/>
      <c r="D574" s="278"/>
      <c r="E574" s="278"/>
      <c r="F574" s="279"/>
      <c r="G574" s="278"/>
      <c r="H574" s="279"/>
      <c r="I574" s="278"/>
      <c r="J574" s="278"/>
      <c r="K574" s="278"/>
      <c r="L574" s="278"/>
      <c r="M574" s="278"/>
      <c r="N574" s="221"/>
      <c r="O574" s="221"/>
      <c r="P574" s="221"/>
      <c r="Q574" s="221"/>
      <c r="R574" s="221"/>
    </row>
    <row r="575" spans="1:18">
      <c r="A575" s="277"/>
      <c r="B575" s="237"/>
      <c r="C575" s="237"/>
      <c r="D575" s="278"/>
      <c r="E575" s="278"/>
      <c r="F575" s="279"/>
      <c r="G575" s="278"/>
      <c r="H575" s="279"/>
      <c r="I575" s="278"/>
      <c r="J575" s="278"/>
      <c r="K575" s="278"/>
      <c r="L575" s="278"/>
      <c r="M575" s="278"/>
      <c r="N575" s="221"/>
      <c r="O575" s="221"/>
      <c r="P575" s="221"/>
      <c r="Q575" s="221"/>
      <c r="R575" s="221"/>
    </row>
    <row r="576" spans="1:18">
      <c r="A576" s="277"/>
      <c r="B576" s="237"/>
      <c r="C576" s="237"/>
      <c r="D576" s="278"/>
      <c r="E576" s="278"/>
      <c r="F576" s="279"/>
      <c r="G576" s="278"/>
      <c r="H576" s="279"/>
      <c r="I576" s="278"/>
      <c r="J576" s="278"/>
      <c r="K576" s="278"/>
      <c r="L576" s="278"/>
      <c r="M576" s="278"/>
      <c r="N576" s="221"/>
      <c r="O576" s="221"/>
      <c r="P576" s="221"/>
      <c r="Q576" s="221"/>
      <c r="R576" s="221"/>
    </row>
    <row r="577" spans="1:18">
      <c r="A577" s="277"/>
      <c r="B577" s="237"/>
      <c r="C577" s="237"/>
      <c r="D577" s="278"/>
      <c r="E577" s="278"/>
      <c r="F577" s="279"/>
      <c r="G577" s="278"/>
      <c r="H577" s="279"/>
      <c r="I577" s="278"/>
      <c r="J577" s="278"/>
      <c r="K577" s="278"/>
      <c r="L577" s="278"/>
      <c r="M577" s="278"/>
      <c r="N577" s="221"/>
      <c r="O577" s="221"/>
      <c r="P577" s="221"/>
      <c r="Q577" s="221"/>
      <c r="R577" s="221"/>
    </row>
    <row r="578" spans="1:18">
      <c r="A578" s="277"/>
      <c r="B578" s="237"/>
      <c r="C578" s="237"/>
      <c r="D578" s="278"/>
      <c r="E578" s="278"/>
      <c r="F578" s="279"/>
      <c r="G578" s="278"/>
      <c r="H578" s="279"/>
      <c r="I578" s="278"/>
      <c r="J578" s="278"/>
      <c r="K578" s="278"/>
      <c r="L578" s="278"/>
      <c r="M578" s="278"/>
      <c r="N578" s="221"/>
      <c r="O578" s="221"/>
      <c r="P578" s="221"/>
      <c r="Q578" s="221"/>
      <c r="R578" s="221"/>
    </row>
    <row r="579" spans="1:18">
      <c r="A579" s="277"/>
      <c r="B579" s="237"/>
      <c r="C579" s="237"/>
      <c r="D579" s="278"/>
      <c r="E579" s="278"/>
      <c r="F579" s="279"/>
      <c r="G579" s="278"/>
      <c r="H579" s="279"/>
      <c r="I579" s="278"/>
      <c r="J579" s="278"/>
      <c r="K579" s="278"/>
      <c r="L579" s="278"/>
      <c r="M579" s="278"/>
      <c r="N579" s="221"/>
      <c r="O579" s="221"/>
      <c r="P579" s="221"/>
      <c r="Q579" s="221"/>
      <c r="R579" s="221"/>
    </row>
    <row r="580" spans="1:18">
      <c r="A580" s="277"/>
      <c r="B580" s="237"/>
      <c r="C580" s="237"/>
      <c r="D580" s="278"/>
      <c r="E580" s="278"/>
      <c r="F580" s="279"/>
      <c r="G580" s="278"/>
      <c r="H580" s="279"/>
      <c r="I580" s="278"/>
      <c r="J580" s="278"/>
      <c r="K580" s="278"/>
      <c r="L580" s="278"/>
      <c r="M580" s="278"/>
      <c r="N580" s="221"/>
      <c r="O580" s="221"/>
      <c r="P580" s="221"/>
      <c r="Q580" s="221"/>
      <c r="R580" s="221"/>
    </row>
    <row r="581" spans="1:18">
      <c r="A581" s="277"/>
      <c r="B581" s="237"/>
      <c r="C581" s="237"/>
      <c r="D581" s="278"/>
      <c r="E581" s="278"/>
      <c r="F581" s="279"/>
      <c r="G581" s="278"/>
      <c r="H581" s="279"/>
      <c r="I581" s="278"/>
      <c r="J581" s="278"/>
      <c r="K581" s="278"/>
      <c r="L581" s="278"/>
      <c r="M581" s="278"/>
      <c r="N581" s="221"/>
      <c r="O581" s="221"/>
      <c r="P581" s="221"/>
      <c r="Q581" s="221"/>
      <c r="R581" s="221"/>
    </row>
    <row r="582" spans="1:18">
      <c r="A582" s="277"/>
      <c r="B582" s="237"/>
      <c r="C582" s="237"/>
      <c r="D582" s="278"/>
      <c r="E582" s="278"/>
      <c r="F582" s="279"/>
      <c r="G582" s="278"/>
      <c r="H582" s="279"/>
      <c r="I582" s="278"/>
      <c r="J582" s="278"/>
      <c r="K582" s="278"/>
      <c r="L582" s="278"/>
      <c r="M582" s="278"/>
      <c r="N582" s="221"/>
      <c r="O582" s="221"/>
      <c r="P582" s="221"/>
      <c r="Q582" s="221"/>
      <c r="R582" s="221"/>
    </row>
    <row r="583" spans="1:18">
      <c r="A583" s="277"/>
      <c r="B583" s="237"/>
      <c r="C583" s="237"/>
      <c r="D583" s="278"/>
      <c r="E583" s="278"/>
      <c r="F583" s="279"/>
      <c r="G583" s="278"/>
      <c r="H583" s="279"/>
      <c r="I583" s="278"/>
      <c r="J583" s="278"/>
      <c r="K583" s="278"/>
      <c r="L583" s="278"/>
      <c r="M583" s="278"/>
      <c r="N583" s="221"/>
      <c r="O583" s="221"/>
      <c r="P583" s="221"/>
      <c r="Q583" s="221"/>
      <c r="R583" s="221"/>
    </row>
    <row r="584" spans="1:18">
      <c r="A584" s="277"/>
      <c r="B584" s="237"/>
      <c r="C584" s="237"/>
      <c r="D584" s="278"/>
      <c r="E584" s="278"/>
      <c r="F584" s="279"/>
      <c r="G584" s="278"/>
      <c r="H584" s="279"/>
      <c r="I584" s="278"/>
      <c r="J584" s="278"/>
      <c r="K584" s="278"/>
      <c r="L584" s="278"/>
      <c r="M584" s="278"/>
      <c r="N584" s="221"/>
      <c r="O584" s="221"/>
      <c r="P584" s="221"/>
      <c r="Q584" s="221"/>
      <c r="R584" s="221"/>
    </row>
    <row r="585" spans="1:18">
      <c r="A585" s="277"/>
      <c r="B585" s="237"/>
      <c r="C585" s="237"/>
      <c r="D585" s="278"/>
      <c r="E585" s="278"/>
      <c r="F585" s="279"/>
      <c r="G585" s="278"/>
      <c r="H585" s="279"/>
      <c r="I585" s="278"/>
      <c r="J585" s="278"/>
      <c r="K585" s="278"/>
      <c r="L585" s="278"/>
      <c r="M585" s="278"/>
      <c r="N585" s="221"/>
      <c r="O585" s="221"/>
      <c r="P585" s="221"/>
      <c r="Q585" s="221"/>
      <c r="R585" s="221"/>
    </row>
    <row r="586" spans="1:18">
      <c r="A586" s="277"/>
      <c r="B586" s="237"/>
      <c r="C586" s="237"/>
      <c r="D586" s="278"/>
      <c r="E586" s="278"/>
      <c r="F586" s="279"/>
      <c r="G586" s="278"/>
      <c r="H586" s="279"/>
      <c r="I586" s="278"/>
      <c r="J586" s="278"/>
      <c r="K586" s="278"/>
      <c r="L586" s="278"/>
      <c r="M586" s="278"/>
      <c r="N586" s="221"/>
      <c r="O586" s="221"/>
      <c r="P586" s="221"/>
      <c r="Q586" s="221"/>
      <c r="R586" s="221"/>
    </row>
    <row r="587" spans="1:18">
      <c r="A587" s="277"/>
      <c r="B587" s="237"/>
      <c r="C587" s="237"/>
      <c r="D587" s="278"/>
      <c r="E587" s="278"/>
      <c r="F587" s="279"/>
      <c r="G587" s="278"/>
      <c r="H587" s="279"/>
      <c r="I587" s="278"/>
      <c r="J587" s="278"/>
      <c r="K587" s="278"/>
      <c r="L587" s="278"/>
      <c r="M587" s="278"/>
      <c r="N587" s="221"/>
      <c r="O587" s="221"/>
      <c r="P587" s="221"/>
      <c r="Q587" s="221"/>
      <c r="R587" s="221"/>
    </row>
    <row r="588" spans="1:18">
      <c r="A588" s="277"/>
      <c r="B588" s="237"/>
      <c r="C588" s="237"/>
      <c r="D588" s="278"/>
      <c r="E588" s="278"/>
      <c r="F588" s="279"/>
      <c r="G588" s="278"/>
      <c r="H588" s="279"/>
      <c r="I588" s="278"/>
      <c r="J588" s="278"/>
      <c r="K588" s="278"/>
      <c r="L588" s="278"/>
      <c r="M588" s="278"/>
      <c r="N588" s="221"/>
      <c r="O588" s="221"/>
      <c r="P588" s="221"/>
      <c r="Q588" s="221"/>
      <c r="R588" s="221"/>
    </row>
    <row r="589" spans="1:18">
      <c r="A589" s="277"/>
      <c r="B589" s="237"/>
      <c r="C589" s="237"/>
      <c r="D589" s="278"/>
      <c r="E589" s="278"/>
      <c r="F589" s="279"/>
      <c r="G589" s="278"/>
      <c r="H589" s="279"/>
      <c r="I589" s="278"/>
      <c r="J589" s="278"/>
      <c r="K589" s="278"/>
      <c r="L589" s="278"/>
      <c r="M589" s="278"/>
      <c r="N589" s="221"/>
      <c r="O589" s="221"/>
      <c r="P589" s="221"/>
      <c r="Q589" s="221"/>
      <c r="R589" s="221"/>
    </row>
    <row r="590" spans="1:18">
      <c r="A590" s="277"/>
      <c r="B590" s="237"/>
      <c r="C590" s="237"/>
      <c r="D590" s="278"/>
      <c r="E590" s="278"/>
      <c r="F590" s="279"/>
      <c r="G590" s="278"/>
      <c r="H590" s="279"/>
      <c r="I590" s="278"/>
      <c r="J590" s="278"/>
      <c r="K590" s="278"/>
      <c r="L590" s="278"/>
      <c r="M590" s="278"/>
      <c r="N590" s="221"/>
      <c r="O590" s="221"/>
      <c r="P590" s="221"/>
      <c r="Q590" s="221"/>
      <c r="R590" s="221"/>
    </row>
    <row r="591" spans="1:18">
      <c r="A591" s="277"/>
      <c r="B591" s="237"/>
      <c r="C591" s="237"/>
      <c r="D591" s="278"/>
      <c r="E591" s="278"/>
      <c r="F591" s="279"/>
      <c r="G591" s="278"/>
      <c r="H591" s="279"/>
      <c r="I591" s="278"/>
      <c r="J591" s="278"/>
      <c r="K591" s="278"/>
      <c r="L591" s="278"/>
      <c r="M591" s="278"/>
      <c r="N591" s="221"/>
      <c r="O591" s="221"/>
      <c r="P591" s="221"/>
      <c r="Q591" s="221"/>
      <c r="R591" s="221"/>
    </row>
    <row r="592" spans="1:18">
      <c r="A592" s="277"/>
      <c r="B592" s="237"/>
      <c r="C592" s="237"/>
      <c r="D592" s="278"/>
      <c r="E592" s="278"/>
      <c r="F592" s="279"/>
      <c r="G592" s="278"/>
      <c r="H592" s="279"/>
      <c r="I592" s="278"/>
      <c r="J592" s="278"/>
      <c r="K592" s="278"/>
      <c r="L592" s="278"/>
      <c r="M592" s="278"/>
      <c r="N592" s="221"/>
      <c r="O592" s="221"/>
      <c r="P592" s="221"/>
      <c r="Q592" s="221"/>
      <c r="R592" s="221"/>
    </row>
    <row r="593" spans="1:18">
      <c r="A593" s="277"/>
      <c r="B593" s="237"/>
      <c r="C593" s="237"/>
      <c r="D593" s="278"/>
      <c r="E593" s="278"/>
      <c r="F593" s="279"/>
      <c r="G593" s="278"/>
      <c r="H593" s="279"/>
      <c r="I593" s="278"/>
      <c r="J593" s="278"/>
      <c r="K593" s="278"/>
      <c r="L593" s="278"/>
      <c r="M593" s="278"/>
      <c r="N593" s="221"/>
      <c r="O593" s="221"/>
      <c r="P593" s="221"/>
      <c r="Q593" s="221"/>
      <c r="R593" s="221"/>
    </row>
    <row r="594" spans="1:18">
      <c r="A594" s="277"/>
      <c r="B594" s="237"/>
      <c r="C594" s="237"/>
      <c r="D594" s="278"/>
      <c r="E594" s="278"/>
      <c r="F594" s="279"/>
      <c r="G594" s="278"/>
      <c r="H594" s="279"/>
      <c r="I594" s="278"/>
      <c r="J594" s="278"/>
      <c r="K594" s="278"/>
      <c r="L594" s="278"/>
      <c r="M594" s="278"/>
      <c r="N594" s="221"/>
      <c r="O594" s="221"/>
      <c r="P594" s="221"/>
      <c r="Q594" s="221"/>
      <c r="R594" s="221"/>
    </row>
    <row r="595" spans="1:18">
      <c r="A595" s="277"/>
      <c r="B595" s="237"/>
      <c r="C595" s="237"/>
      <c r="D595" s="278"/>
      <c r="E595" s="278"/>
      <c r="F595" s="279"/>
      <c r="G595" s="278"/>
      <c r="H595" s="279"/>
      <c r="I595" s="278"/>
      <c r="J595" s="278"/>
      <c r="K595" s="278"/>
      <c r="L595" s="278"/>
      <c r="M595" s="278"/>
      <c r="N595" s="221"/>
      <c r="O595" s="221"/>
      <c r="P595" s="221"/>
      <c r="Q595" s="221"/>
      <c r="R595" s="221"/>
    </row>
    <row r="596" spans="1:18">
      <c r="A596" s="277"/>
      <c r="B596" s="237"/>
      <c r="C596" s="237"/>
      <c r="D596" s="278"/>
      <c r="E596" s="278"/>
      <c r="F596" s="279"/>
      <c r="G596" s="278"/>
      <c r="H596" s="279"/>
      <c r="I596" s="278"/>
      <c r="J596" s="278"/>
      <c r="K596" s="278"/>
      <c r="L596" s="278"/>
      <c r="M596" s="278"/>
      <c r="N596" s="221"/>
      <c r="O596" s="221"/>
      <c r="P596" s="221"/>
      <c r="Q596" s="221"/>
      <c r="R596" s="221"/>
    </row>
    <row r="597" spans="1:18">
      <c r="A597" s="277"/>
      <c r="B597" s="237"/>
      <c r="C597" s="237"/>
      <c r="D597" s="278"/>
      <c r="E597" s="278"/>
      <c r="F597" s="279"/>
      <c r="G597" s="278"/>
      <c r="H597" s="279"/>
      <c r="I597" s="278"/>
      <c r="J597" s="278"/>
      <c r="K597" s="278"/>
      <c r="L597" s="278"/>
      <c r="M597" s="278"/>
      <c r="N597" s="221"/>
      <c r="O597" s="221"/>
      <c r="P597" s="221"/>
      <c r="Q597" s="221"/>
      <c r="R597" s="221"/>
    </row>
    <row r="598" spans="1:18">
      <c r="A598" s="277"/>
      <c r="B598" s="237"/>
      <c r="C598" s="237"/>
      <c r="D598" s="278"/>
      <c r="E598" s="278"/>
      <c r="F598" s="279"/>
      <c r="G598" s="278"/>
      <c r="H598" s="279"/>
      <c r="I598" s="278"/>
      <c r="J598" s="278"/>
      <c r="K598" s="278"/>
      <c r="L598" s="278"/>
      <c r="M598" s="278"/>
      <c r="N598" s="221"/>
      <c r="O598" s="221"/>
      <c r="P598" s="221"/>
      <c r="Q598" s="221"/>
      <c r="R598" s="221"/>
    </row>
    <row r="599" spans="1:18">
      <c r="A599" s="277"/>
      <c r="B599" s="237"/>
      <c r="C599" s="237"/>
      <c r="D599" s="278"/>
      <c r="E599" s="278"/>
      <c r="F599" s="279"/>
      <c r="G599" s="278"/>
      <c r="H599" s="279"/>
      <c r="I599" s="278"/>
      <c r="J599" s="278"/>
      <c r="K599" s="278"/>
      <c r="L599" s="278"/>
      <c r="M599" s="278"/>
      <c r="N599" s="221"/>
      <c r="O599" s="221"/>
      <c r="P599" s="221"/>
      <c r="Q599" s="221"/>
      <c r="R599" s="221"/>
    </row>
    <row r="600" spans="1:18">
      <c r="A600" s="277"/>
      <c r="B600" s="237"/>
      <c r="C600" s="237"/>
      <c r="D600" s="278"/>
      <c r="E600" s="278"/>
      <c r="F600" s="279"/>
      <c r="G600" s="278"/>
      <c r="H600" s="279"/>
      <c r="I600" s="278"/>
      <c r="J600" s="278"/>
      <c r="K600" s="278"/>
      <c r="L600" s="278"/>
      <c r="M600" s="278"/>
      <c r="N600" s="221"/>
      <c r="O600" s="221"/>
      <c r="P600" s="221"/>
      <c r="Q600" s="221"/>
      <c r="R600" s="221"/>
    </row>
    <row r="601" spans="1:18">
      <c r="A601" s="277"/>
      <c r="B601" s="237"/>
      <c r="C601" s="237"/>
      <c r="D601" s="278"/>
      <c r="E601" s="278"/>
      <c r="F601" s="279"/>
      <c r="G601" s="278"/>
      <c r="H601" s="279"/>
      <c r="I601" s="278"/>
      <c r="J601" s="278"/>
      <c r="K601" s="278"/>
      <c r="L601" s="278"/>
      <c r="M601" s="278"/>
      <c r="N601" s="221"/>
      <c r="O601" s="221"/>
      <c r="P601" s="221"/>
      <c r="Q601" s="221"/>
      <c r="R601" s="221"/>
    </row>
    <row r="602" spans="1:18">
      <c r="A602" s="277"/>
      <c r="B602" s="237"/>
      <c r="C602" s="237"/>
      <c r="D602" s="278"/>
      <c r="E602" s="278"/>
      <c r="F602" s="279"/>
      <c r="G602" s="278"/>
      <c r="H602" s="279"/>
      <c r="I602" s="278"/>
      <c r="J602" s="278"/>
      <c r="K602" s="278"/>
      <c r="L602" s="278"/>
      <c r="M602" s="278"/>
      <c r="N602" s="221"/>
      <c r="O602" s="221"/>
      <c r="P602" s="221"/>
      <c r="Q602" s="221"/>
      <c r="R602" s="221"/>
    </row>
    <row r="603" spans="1:18">
      <c r="A603" s="277"/>
      <c r="B603" s="237"/>
      <c r="C603" s="237"/>
      <c r="D603" s="278"/>
      <c r="E603" s="278"/>
      <c r="F603" s="279"/>
      <c r="G603" s="278"/>
      <c r="H603" s="279"/>
      <c r="I603" s="278"/>
      <c r="J603" s="278"/>
      <c r="K603" s="278"/>
      <c r="L603" s="278"/>
      <c r="M603" s="278"/>
      <c r="N603" s="221"/>
      <c r="O603" s="221"/>
      <c r="P603" s="221"/>
      <c r="Q603" s="221"/>
      <c r="R603" s="221"/>
    </row>
    <row r="604" spans="1:18">
      <c r="A604" s="277"/>
      <c r="B604" s="237"/>
      <c r="C604" s="237"/>
      <c r="D604" s="278"/>
      <c r="E604" s="278"/>
      <c r="F604" s="279"/>
      <c r="G604" s="278"/>
      <c r="H604" s="279"/>
      <c r="I604" s="278"/>
      <c r="J604" s="278"/>
      <c r="K604" s="278"/>
      <c r="L604" s="278"/>
      <c r="M604" s="278"/>
      <c r="N604" s="221"/>
      <c r="O604" s="221"/>
      <c r="P604" s="221"/>
      <c r="Q604" s="221"/>
      <c r="R604" s="221"/>
    </row>
    <row r="605" spans="1:18">
      <c r="A605" s="277"/>
      <c r="B605" s="237"/>
      <c r="C605" s="237"/>
      <c r="D605" s="278"/>
      <c r="E605" s="278"/>
      <c r="F605" s="279"/>
      <c r="G605" s="278"/>
      <c r="H605" s="279"/>
      <c r="I605" s="278"/>
      <c r="J605" s="278"/>
      <c r="K605" s="278"/>
      <c r="L605" s="278"/>
      <c r="M605" s="278"/>
      <c r="N605" s="221"/>
      <c r="O605" s="221"/>
      <c r="P605" s="221"/>
      <c r="Q605" s="221"/>
      <c r="R605" s="221"/>
    </row>
    <row r="606" spans="1:18">
      <c r="A606" s="277"/>
      <c r="B606" s="237"/>
      <c r="C606" s="237"/>
      <c r="D606" s="278"/>
      <c r="E606" s="278"/>
      <c r="F606" s="279"/>
      <c r="G606" s="278"/>
      <c r="H606" s="279"/>
      <c r="I606" s="278"/>
      <c r="J606" s="278"/>
      <c r="K606" s="278"/>
      <c r="L606" s="278"/>
      <c r="M606" s="278"/>
      <c r="N606" s="221"/>
      <c r="O606" s="221"/>
      <c r="P606" s="221"/>
      <c r="Q606" s="221"/>
      <c r="R606" s="221"/>
    </row>
    <row r="607" spans="1:18">
      <c r="A607" s="277"/>
      <c r="B607" s="237"/>
      <c r="C607" s="237"/>
      <c r="D607" s="278"/>
      <c r="E607" s="278"/>
      <c r="F607" s="279"/>
      <c r="G607" s="278"/>
      <c r="H607" s="279"/>
      <c r="I607" s="278"/>
      <c r="J607" s="278"/>
      <c r="K607" s="278"/>
      <c r="L607" s="278"/>
      <c r="M607" s="278"/>
      <c r="N607" s="221"/>
      <c r="O607" s="221"/>
      <c r="P607" s="221"/>
      <c r="Q607" s="221"/>
      <c r="R607" s="221"/>
    </row>
    <row r="608" spans="1:18">
      <c r="A608" s="277"/>
      <c r="B608" s="237"/>
      <c r="C608" s="237"/>
      <c r="D608" s="278"/>
      <c r="E608" s="278"/>
      <c r="F608" s="279"/>
      <c r="G608" s="278"/>
      <c r="H608" s="279"/>
      <c r="I608" s="278"/>
      <c r="J608" s="278"/>
      <c r="K608" s="278"/>
      <c r="L608" s="278"/>
      <c r="M608" s="278"/>
      <c r="N608" s="221"/>
      <c r="O608" s="221"/>
      <c r="P608" s="221"/>
      <c r="Q608" s="221"/>
      <c r="R608" s="221"/>
    </row>
    <row r="609" spans="1:18">
      <c r="A609" s="277"/>
      <c r="B609" s="237"/>
      <c r="C609" s="237"/>
      <c r="D609" s="278"/>
      <c r="E609" s="278"/>
      <c r="F609" s="279"/>
      <c r="G609" s="278"/>
      <c r="H609" s="279"/>
      <c r="I609" s="278"/>
      <c r="J609" s="278"/>
      <c r="K609" s="278"/>
      <c r="L609" s="278"/>
      <c r="M609" s="278"/>
      <c r="N609" s="221"/>
      <c r="O609" s="221"/>
      <c r="P609" s="221"/>
      <c r="Q609" s="221"/>
      <c r="R609" s="221"/>
    </row>
    <row r="610" spans="1:18">
      <c r="A610" s="277"/>
      <c r="B610" s="237"/>
      <c r="C610" s="237"/>
      <c r="D610" s="278"/>
      <c r="E610" s="278"/>
      <c r="F610" s="279"/>
      <c r="G610" s="278"/>
      <c r="H610" s="279"/>
      <c r="I610" s="278"/>
      <c r="J610" s="278"/>
      <c r="K610" s="278"/>
      <c r="L610" s="278"/>
      <c r="M610" s="278"/>
      <c r="N610" s="221"/>
      <c r="O610" s="221"/>
      <c r="P610" s="221"/>
      <c r="Q610" s="221"/>
      <c r="R610" s="221"/>
    </row>
    <row r="611" spans="1:18">
      <c r="A611" s="277"/>
      <c r="B611" s="237"/>
      <c r="C611" s="237"/>
      <c r="D611" s="278"/>
      <c r="E611" s="278"/>
      <c r="F611" s="279"/>
      <c r="G611" s="278"/>
      <c r="H611" s="279"/>
      <c r="I611" s="278"/>
      <c r="J611" s="278"/>
      <c r="K611" s="278"/>
      <c r="L611" s="278"/>
      <c r="M611" s="278"/>
      <c r="N611" s="221"/>
      <c r="O611" s="221"/>
      <c r="P611" s="221"/>
      <c r="Q611" s="221"/>
      <c r="R611" s="221"/>
    </row>
    <row r="612" spans="1:18">
      <c r="A612" s="277"/>
      <c r="B612" s="237"/>
      <c r="C612" s="237"/>
      <c r="D612" s="278"/>
      <c r="E612" s="278"/>
      <c r="F612" s="279"/>
      <c r="G612" s="278"/>
      <c r="H612" s="279"/>
      <c r="I612" s="278"/>
      <c r="J612" s="278"/>
      <c r="K612" s="278"/>
      <c r="L612" s="278"/>
      <c r="M612" s="278"/>
      <c r="N612" s="221"/>
      <c r="O612" s="221"/>
      <c r="P612" s="221"/>
      <c r="Q612" s="221"/>
      <c r="R612" s="221"/>
    </row>
    <row r="613" spans="1:18">
      <c r="A613" s="277"/>
      <c r="B613" s="237"/>
      <c r="C613" s="237"/>
      <c r="D613" s="278"/>
      <c r="E613" s="278"/>
      <c r="F613" s="279"/>
      <c r="G613" s="278"/>
      <c r="H613" s="279"/>
      <c r="I613" s="278"/>
      <c r="J613" s="278"/>
      <c r="K613" s="278"/>
      <c r="L613" s="278"/>
      <c r="M613" s="278"/>
      <c r="N613" s="221"/>
      <c r="O613" s="221"/>
      <c r="P613" s="221"/>
      <c r="Q613" s="221"/>
      <c r="R613" s="221"/>
    </row>
    <row r="614" spans="1:18">
      <c r="A614" s="277"/>
      <c r="B614" s="237"/>
      <c r="C614" s="237"/>
      <c r="D614" s="278"/>
      <c r="E614" s="278"/>
      <c r="F614" s="279"/>
      <c r="G614" s="278"/>
      <c r="H614" s="279"/>
      <c r="I614" s="278"/>
      <c r="J614" s="278"/>
      <c r="K614" s="278"/>
      <c r="L614" s="278"/>
      <c r="M614" s="278"/>
      <c r="N614" s="221"/>
      <c r="O614" s="221"/>
      <c r="P614" s="221"/>
      <c r="Q614" s="221"/>
      <c r="R614" s="221"/>
    </row>
    <row r="615" spans="1:18">
      <c r="A615" s="277"/>
      <c r="B615" s="237"/>
      <c r="C615" s="237"/>
      <c r="D615" s="278"/>
      <c r="E615" s="278"/>
      <c r="F615" s="279"/>
      <c r="G615" s="278"/>
      <c r="H615" s="279"/>
      <c r="I615" s="278"/>
      <c r="J615" s="278"/>
      <c r="K615" s="278"/>
      <c r="L615" s="278"/>
      <c r="M615" s="278"/>
      <c r="N615" s="221"/>
      <c r="O615" s="221"/>
      <c r="P615" s="221"/>
      <c r="Q615" s="221"/>
      <c r="R615" s="221"/>
    </row>
    <row r="616" spans="1:18">
      <c r="A616" s="277"/>
      <c r="B616" s="237"/>
      <c r="C616" s="237"/>
      <c r="D616" s="278"/>
      <c r="E616" s="278"/>
      <c r="F616" s="279"/>
      <c r="G616" s="278"/>
      <c r="H616" s="279"/>
      <c r="I616" s="278"/>
      <c r="J616" s="278"/>
      <c r="K616" s="278"/>
      <c r="L616" s="278"/>
      <c r="M616" s="278"/>
      <c r="N616" s="221"/>
      <c r="O616" s="221"/>
      <c r="P616" s="221"/>
      <c r="Q616" s="221"/>
      <c r="R616" s="221"/>
    </row>
    <row r="617" spans="1:18">
      <c r="A617" s="277"/>
      <c r="B617" s="237"/>
      <c r="C617" s="237"/>
      <c r="D617" s="278"/>
      <c r="E617" s="278"/>
      <c r="F617" s="279"/>
      <c r="G617" s="278"/>
      <c r="H617" s="279"/>
      <c r="I617" s="278"/>
      <c r="J617" s="278"/>
      <c r="K617" s="278"/>
      <c r="L617" s="278"/>
      <c r="M617" s="278"/>
      <c r="N617" s="221"/>
      <c r="O617" s="221"/>
      <c r="P617" s="221"/>
      <c r="Q617" s="221"/>
      <c r="R617" s="221"/>
    </row>
    <row r="618" spans="1:18">
      <c r="A618" s="277"/>
      <c r="B618" s="237"/>
      <c r="C618" s="237"/>
      <c r="D618" s="278"/>
      <c r="E618" s="278"/>
      <c r="F618" s="279"/>
      <c r="G618" s="278"/>
      <c r="H618" s="279"/>
      <c r="I618" s="278"/>
      <c r="J618" s="278"/>
      <c r="K618" s="278"/>
      <c r="L618" s="278"/>
      <c r="M618" s="278"/>
      <c r="N618" s="221"/>
      <c r="O618" s="221"/>
      <c r="P618" s="221"/>
      <c r="Q618" s="221"/>
      <c r="R618" s="221"/>
    </row>
    <row r="619" spans="1:18">
      <c r="A619" s="277"/>
      <c r="B619" s="237"/>
      <c r="C619" s="237"/>
      <c r="D619" s="278"/>
      <c r="E619" s="278"/>
      <c r="F619" s="279"/>
      <c r="G619" s="278"/>
      <c r="H619" s="279"/>
      <c r="I619" s="278"/>
      <c r="J619" s="278"/>
      <c r="K619" s="278"/>
      <c r="L619" s="278"/>
      <c r="M619" s="278"/>
      <c r="N619" s="221"/>
      <c r="O619" s="221"/>
      <c r="P619" s="221"/>
      <c r="Q619" s="221"/>
      <c r="R619" s="221"/>
    </row>
    <row r="620" spans="1:18">
      <c r="A620" s="277"/>
      <c r="B620" s="237"/>
      <c r="C620" s="237"/>
      <c r="D620" s="278"/>
      <c r="E620" s="278"/>
      <c r="F620" s="279"/>
      <c r="G620" s="278"/>
      <c r="H620" s="279"/>
      <c r="I620" s="278"/>
      <c r="J620" s="278"/>
      <c r="K620" s="278"/>
      <c r="L620" s="278"/>
      <c r="M620" s="278"/>
      <c r="N620" s="221"/>
      <c r="O620" s="221"/>
      <c r="P620" s="221"/>
      <c r="Q620" s="221"/>
      <c r="R620" s="221"/>
    </row>
    <row r="621" spans="1:18">
      <c r="A621" s="277"/>
      <c r="B621" s="237"/>
      <c r="C621" s="237"/>
      <c r="D621" s="278"/>
      <c r="E621" s="278"/>
      <c r="F621" s="279"/>
      <c r="G621" s="278"/>
      <c r="H621" s="279"/>
      <c r="I621" s="278"/>
      <c r="J621" s="278"/>
      <c r="K621" s="278"/>
      <c r="L621" s="278"/>
      <c r="M621" s="278"/>
      <c r="N621" s="221"/>
      <c r="O621" s="221"/>
      <c r="P621" s="221"/>
      <c r="Q621" s="221"/>
      <c r="R621" s="221"/>
    </row>
    <row r="622" spans="1:18">
      <c r="A622" s="277"/>
      <c r="B622" s="237"/>
      <c r="C622" s="237"/>
      <c r="D622" s="278"/>
      <c r="E622" s="278"/>
      <c r="F622" s="279"/>
      <c r="G622" s="278"/>
      <c r="H622" s="279"/>
      <c r="I622" s="278"/>
      <c r="J622" s="278"/>
      <c r="K622" s="278"/>
      <c r="L622" s="278"/>
      <c r="M622" s="278"/>
      <c r="N622" s="221"/>
      <c r="O622" s="221"/>
      <c r="P622" s="221"/>
      <c r="Q622" s="221"/>
      <c r="R622" s="221"/>
    </row>
    <row r="623" spans="1:18">
      <c r="A623" s="277"/>
      <c r="B623" s="237"/>
      <c r="C623" s="237"/>
      <c r="D623" s="278"/>
      <c r="E623" s="278"/>
      <c r="F623" s="279"/>
      <c r="G623" s="278"/>
      <c r="H623" s="279"/>
      <c r="I623" s="278"/>
      <c r="J623" s="278"/>
      <c r="K623" s="278"/>
      <c r="L623" s="278"/>
      <c r="M623" s="278"/>
      <c r="N623" s="221"/>
      <c r="O623" s="221"/>
      <c r="P623" s="221"/>
      <c r="Q623" s="221"/>
      <c r="R623" s="221"/>
    </row>
    <row r="624" spans="1:18">
      <c r="A624" s="277"/>
      <c r="B624" s="237"/>
      <c r="C624" s="237"/>
      <c r="D624" s="278"/>
      <c r="E624" s="278"/>
      <c r="F624" s="279"/>
      <c r="G624" s="278"/>
      <c r="H624" s="279"/>
      <c r="I624" s="278"/>
      <c r="J624" s="278"/>
      <c r="K624" s="278"/>
      <c r="L624" s="278"/>
      <c r="M624" s="278"/>
      <c r="N624" s="221"/>
      <c r="O624" s="221"/>
      <c r="P624" s="221"/>
      <c r="Q624" s="221"/>
      <c r="R624" s="221"/>
    </row>
    <row r="625" spans="1:18">
      <c r="A625" s="277"/>
      <c r="B625" s="237"/>
      <c r="C625" s="237"/>
      <c r="D625" s="278"/>
      <c r="E625" s="278"/>
      <c r="F625" s="279"/>
      <c r="G625" s="278"/>
      <c r="H625" s="279"/>
      <c r="I625" s="278"/>
      <c r="J625" s="278"/>
      <c r="K625" s="278"/>
      <c r="L625" s="278"/>
      <c r="M625" s="278"/>
      <c r="N625" s="221"/>
      <c r="O625" s="221"/>
      <c r="P625" s="221"/>
      <c r="Q625" s="221"/>
      <c r="R625" s="221"/>
    </row>
    <row r="626" spans="1:18">
      <c r="A626" s="277"/>
      <c r="B626" s="237"/>
      <c r="C626" s="237"/>
      <c r="D626" s="278"/>
      <c r="E626" s="278"/>
      <c r="F626" s="279"/>
      <c r="G626" s="278"/>
      <c r="H626" s="279"/>
      <c r="I626" s="278"/>
      <c r="J626" s="278"/>
      <c r="K626" s="278"/>
      <c r="L626" s="278"/>
      <c r="M626" s="278"/>
      <c r="N626" s="221"/>
      <c r="O626" s="221"/>
      <c r="P626" s="221"/>
      <c r="Q626" s="221"/>
      <c r="R626" s="221"/>
    </row>
    <row r="627" spans="1:18">
      <c r="A627" s="277"/>
      <c r="B627" s="237"/>
      <c r="C627" s="237"/>
      <c r="D627" s="278"/>
      <c r="E627" s="278"/>
      <c r="F627" s="279"/>
      <c r="G627" s="278"/>
      <c r="H627" s="279"/>
      <c r="I627" s="278"/>
      <c r="J627" s="278"/>
      <c r="K627" s="278"/>
      <c r="L627" s="278"/>
      <c r="M627" s="278"/>
      <c r="N627" s="221"/>
      <c r="O627" s="221"/>
      <c r="P627" s="221"/>
      <c r="Q627" s="221"/>
      <c r="R627" s="221"/>
    </row>
    <row r="628" spans="1:18">
      <c r="A628" s="277"/>
      <c r="B628" s="237"/>
      <c r="C628" s="237"/>
      <c r="D628" s="278"/>
      <c r="E628" s="278"/>
      <c r="F628" s="279"/>
      <c r="G628" s="278"/>
      <c r="H628" s="279"/>
      <c r="I628" s="278"/>
      <c r="J628" s="278"/>
      <c r="K628" s="278"/>
      <c r="L628" s="278"/>
      <c r="M628" s="278"/>
      <c r="N628" s="221"/>
      <c r="O628" s="221"/>
      <c r="P628" s="221"/>
      <c r="Q628" s="221"/>
      <c r="R628" s="221"/>
    </row>
    <row r="629" spans="1:18">
      <c r="A629" s="277"/>
      <c r="B629" s="237"/>
      <c r="C629" s="237"/>
      <c r="D629" s="278"/>
      <c r="E629" s="278"/>
      <c r="F629" s="279"/>
      <c r="G629" s="278"/>
      <c r="H629" s="279"/>
      <c r="I629" s="278"/>
      <c r="J629" s="278"/>
      <c r="K629" s="278"/>
      <c r="L629" s="278"/>
      <c r="M629" s="278"/>
      <c r="N629" s="221"/>
      <c r="O629" s="221"/>
      <c r="P629" s="221"/>
      <c r="Q629" s="221"/>
      <c r="R629" s="221"/>
    </row>
    <row r="630" spans="1:18">
      <c r="A630" s="277"/>
      <c r="B630" s="237"/>
      <c r="C630" s="237"/>
      <c r="D630" s="278"/>
      <c r="E630" s="278"/>
      <c r="F630" s="279"/>
      <c r="G630" s="278"/>
      <c r="H630" s="279"/>
      <c r="I630" s="278"/>
      <c r="J630" s="278"/>
      <c r="K630" s="278"/>
      <c r="L630" s="278"/>
      <c r="M630" s="278"/>
      <c r="N630" s="221"/>
      <c r="O630" s="221"/>
      <c r="P630" s="221"/>
      <c r="Q630" s="221"/>
      <c r="R630" s="221"/>
    </row>
    <row r="631" spans="1:18">
      <c r="A631" s="277"/>
      <c r="B631" s="237"/>
      <c r="C631" s="237"/>
      <c r="D631" s="278"/>
      <c r="E631" s="278"/>
      <c r="F631" s="279"/>
      <c r="G631" s="278"/>
      <c r="H631" s="279"/>
      <c r="I631" s="278"/>
      <c r="J631" s="278"/>
      <c r="K631" s="278"/>
      <c r="L631" s="278"/>
      <c r="M631" s="278"/>
      <c r="N631" s="221"/>
      <c r="O631" s="221"/>
      <c r="P631" s="221"/>
      <c r="Q631" s="221"/>
      <c r="R631" s="221"/>
    </row>
    <row r="632" spans="1:18">
      <c r="A632" s="277"/>
      <c r="B632" s="237"/>
      <c r="C632" s="237"/>
      <c r="D632" s="278"/>
      <c r="E632" s="278"/>
      <c r="F632" s="279"/>
      <c r="G632" s="278"/>
      <c r="H632" s="279"/>
      <c r="I632" s="278"/>
      <c r="J632" s="278"/>
      <c r="K632" s="278"/>
      <c r="L632" s="278"/>
      <c r="M632" s="278"/>
      <c r="N632" s="221"/>
      <c r="O632" s="221"/>
      <c r="P632" s="221"/>
      <c r="Q632" s="221"/>
      <c r="R632" s="221"/>
    </row>
    <row r="633" spans="1:18">
      <c r="A633" s="277"/>
      <c r="B633" s="237"/>
      <c r="C633" s="237"/>
      <c r="D633" s="278"/>
      <c r="E633" s="278"/>
      <c r="F633" s="279"/>
      <c r="G633" s="278"/>
      <c r="H633" s="279"/>
      <c r="I633" s="278"/>
      <c r="J633" s="278"/>
      <c r="K633" s="278"/>
      <c r="L633" s="278"/>
      <c r="M633" s="278"/>
      <c r="N633" s="221"/>
      <c r="O633" s="221"/>
      <c r="P633" s="221"/>
      <c r="Q633" s="221"/>
      <c r="R633" s="221"/>
    </row>
    <row r="634" spans="1:18">
      <c r="A634" s="277"/>
      <c r="B634" s="237"/>
      <c r="C634" s="237"/>
      <c r="D634" s="278"/>
      <c r="E634" s="278"/>
      <c r="F634" s="279"/>
      <c r="G634" s="278"/>
      <c r="H634" s="279"/>
      <c r="I634" s="278"/>
      <c r="J634" s="278"/>
      <c r="K634" s="278"/>
      <c r="L634" s="278"/>
      <c r="M634" s="278"/>
      <c r="N634" s="221"/>
      <c r="O634" s="221"/>
      <c r="P634" s="221"/>
      <c r="Q634" s="221"/>
      <c r="R634" s="221"/>
    </row>
    <row r="635" spans="1:18">
      <c r="A635" s="277"/>
      <c r="B635" s="237"/>
      <c r="C635" s="237"/>
      <c r="D635" s="278"/>
      <c r="E635" s="278"/>
      <c r="F635" s="279"/>
      <c r="G635" s="278"/>
      <c r="H635" s="279"/>
      <c r="I635" s="278"/>
      <c r="J635" s="278"/>
      <c r="K635" s="278"/>
      <c r="L635" s="278"/>
      <c r="M635" s="278"/>
      <c r="N635" s="221"/>
      <c r="O635" s="221"/>
      <c r="P635" s="221"/>
      <c r="Q635" s="221"/>
      <c r="R635" s="221"/>
    </row>
    <row r="636" spans="1:18">
      <c r="A636" s="277"/>
      <c r="B636" s="237"/>
      <c r="C636" s="237"/>
      <c r="D636" s="278"/>
      <c r="E636" s="278"/>
      <c r="F636" s="279"/>
      <c r="G636" s="278"/>
      <c r="H636" s="279"/>
      <c r="I636" s="278"/>
      <c r="J636" s="278"/>
      <c r="K636" s="278"/>
      <c r="L636" s="278"/>
      <c r="M636" s="278"/>
      <c r="N636" s="221"/>
      <c r="O636" s="221"/>
      <c r="P636" s="221"/>
      <c r="Q636" s="221"/>
      <c r="R636" s="221"/>
    </row>
    <row r="637" spans="1:18">
      <c r="A637" s="277"/>
      <c r="B637" s="237"/>
      <c r="C637" s="237"/>
      <c r="D637" s="278"/>
      <c r="E637" s="278"/>
      <c r="F637" s="279"/>
      <c r="G637" s="278"/>
      <c r="H637" s="279"/>
      <c r="I637" s="278"/>
      <c r="J637" s="278"/>
      <c r="K637" s="278"/>
      <c r="L637" s="278"/>
      <c r="M637" s="278"/>
      <c r="N637" s="221"/>
      <c r="O637" s="221"/>
      <c r="P637" s="221"/>
      <c r="Q637" s="221"/>
      <c r="R637" s="221"/>
    </row>
    <row r="638" spans="1:18">
      <c r="A638" s="277"/>
      <c r="B638" s="237"/>
      <c r="C638" s="237"/>
      <c r="D638" s="278"/>
      <c r="E638" s="278"/>
      <c r="F638" s="279"/>
      <c r="G638" s="278"/>
      <c r="H638" s="279"/>
      <c r="I638" s="278"/>
      <c r="J638" s="278"/>
      <c r="K638" s="278"/>
      <c r="L638" s="278"/>
      <c r="M638" s="278"/>
      <c r="N638" s="221"/>
      <c r="O638" s="221"/>
      <c r="P638" s="221"/>
      <c r="Q638" s="221"/>
      <c r="R638" s="221"/>
    </row>
    <row r="639" spans="1:18">
      <c r="A639" s="277"/>
      <c r="B639" s="237"/>
      <c r="C639" s="237"/>
      <c r="D639" s="278"/>
      <c r="E639" s="278"/>
      <c r="F639" s="279"/>
      <c r="G639" s="278"/>
      <c r="H639" s="279"/>
      <c r="I639" s="278"/>
      <c r="J639" s="278"/>
      <c r="K639" s="278"/>
      <c r="L639" s="278"/>
      <c r="M639" s="278"/>
      <c r="N639" s="221"/>
      <c r="O639" s="221"/>
      <c r="P639" s="221"/>
      <c r="Q639" s="221"/>
      <c r="R639" s="221"/>
    </row>
    <row r="640" spans="1:18">
      <c r="A640" s="277"/>
      <c r="B640" s="237"/>
      <c r="C640" s="237"/>
      <c r="D640" s="278"/>
      <c r="E640" s="278"/>
      <c r="F640" s="279"/>
      <c r="G640" s="278"/>
      <c r="H640" s="279"/>
      <c r="I640" s="278"/>
      <c r="J640" s="278"/>
      <c r="K640" s="278"/>
      <c r="L640" s="278"/>
      <c r="M640" s="278"/>
      <c r="N640" s="221"/>
      <c r="O640" s="221"/>
      <c r="P640" s="221"/>
      <c r="Q640" s="221"/>
      <c r="R640" s="221"/>
    </row>
    <row r="641" spans="1:18">
      <c r="A641" s="277"/>
      <c r="B641" s="237"/>
      <c r="C641" s="237"/>
      <c r="D641" s="278"/>
      <c r="E641" s="278"/>
      <c r="F641" s="279"/>
      <c r="G641" s="278"/>
      <c r="H641" s="279"/>
      <c r="I641" s="278"/>
      <c r="J641" s="278"/>
      <c r="K641" s="278"/>
      <c r="L641" s="278"/>
      <c r="M641" s="278"/>
      <c r="N641" s="221"/>
      <c r="O641" s="221"/>
      <c r="P641" s="221"/>
      <c r="Q641" s="221"/>
      <c r="R641" s="221"/>
    </row>
    <row r="642" spans="1:18">
      <c r="A642" s="277"/>
      <c r="B642" s="237"/>
      <c r="C642" s="237"/>
      <c r="D642" s="278"/>
      <c r="E642" s="278"/>
      <c r="F642" s="279"/>
      <c r="G642" s="278"/>
      <c r="H642" s="279"/>
      <c r="I642" s="278"/>
      <c r="J642" s="278"/>
      <c r="K642" s="278"/>
      <c r="L642" s="278"/>
      <c r="M642" s="278"/>
      <c r="N642" s="221"/>
      <c r="O642" s="221"/>
      <c r="P642" s="221"/>
      <c r="Q642" s="221"/>
      <c r="R642" s="221"/>
    </row>
    <row r="643" spans="1:18">
      <c r="A643" s="277"/>
      <c r="B643" s="237"/>
      <c r="C643" s="237"/>
      <c r="D643" s="278"/>
      <c r="E643" s="278"/>
      <c r="F643" s="279"/>
      <c r="G643" s="278"/>
      <c r="H643" s="279"/>
      <c r="I643" s="278"/>
      <c r="J643" s="278"/>
      <c r="K643" s="278"/>
      <c r="L643" s="278"/>
      <c r="M643" s="278"/>
      <c r="N643" s="221"/>
      <c r="O643" s="221"/>
      <c r="P643" s="221"/>
      <c r="Q643" s="221"/>
      <c r="R643" s="221"/>
    </row>
    <row r="644" spans="1:18">
      <c r="A644" s="277"/>
      <c r="B644" s="237"/>
      <c r="C644" s="237"/>
      <c r="D644" s="278"/>
      <c r="E644" s="278"/>
      <c r="F644" s="279"/>
      <c r="G644" s="278"/>
      <c r="H644" s="279"/>
      <c r="I644" s="278"/>
      <c r="J644" s="278"/>
      <c r="K644" s="278"/>
      <c r="L644" s="278"/>
      <c r="M644" s="278"/>
      <c r="N644" s="221"/>
      <c r="O644" s="221"/>
      <c r="P644" s="221"/>
      <c r="Q644" s="221"/>
      <c r="R644" s="221"/>
    </row>
    <row r="645" spans="1:18">
      <c r="A645" s="277"/>
      <c r="B645" s="237"/>
      <c r="C645" s="237"/>
      <c r="D645" s="278"/>
      <c r="E645" s="278"/>
      <c r="F645" s="279"/>
      <c r="G645" s="278"/>
      <c r="H645" s="279"/>
      <c r="I645" s="278"/>
      <c r="J645" s="278"/>
      <c r="K645" s="278"/>
      <c r="L645" s="278"/>
      <c r="M645" s="278"/>
      <c r="N645" s="221"/>
      <c r="O645" s="221"/>
      <c r="P645" s="221"/>
      <c r="Q645" s="221"/>
      <c r="R645" s="221"/>
    </row>
    <row r="646" spans="1:18">
      <c r="A646" s="277"/>
      <c r="B646" s="237"/>
      <c r="C646" s="237"/>
      <c r="D646" s="278"/>
      <c r="E646" s="278"/>
      <c r="F646" s="279"/>
      <c r="G646" s="278"/>
      <c r="H646" s="279"/>
      <c r="I646" s="278"/>
      <c r="J646" s="278"/>
      <c r="K646" s="278"/>
      <c r="L646" s="278"/>
      <c r="M646" s="278"/>
      <c r="N646" s="221"/>
      <c r="O646" s="221"/>
      <c r="P646" s="221"/>
      <c r="Q646" s="221"/>
      <c r="R646" s="221"/>
    </row>
    <row r="647" spans="1:18">
      <c r="A647" s="277"/>
      <c r="B647" s="237"/>
      <c r="C647" s="237"/>
      <c r="D647" s="278"/>
      <c r="E647" s="278"/>
      <c r="F647" s="279"/>
      <c r="G647" s="278"/>
      <c r="H647" s="279"/>
      <c r="I647" s="278"/>
      <c r="J647" s="278"/>
      <c r="K647" s="278"/>
      <c r="L647" s="278"/>
      <c r="M647" s="278"/>
      <c r="N647" s="221"/>
      <c r="O647" s="221"/>
      <c r="P647" s="221"/>
      <c r="Q647" s="221"/>
      <c r="R647" s="221"/>
    </row>
    <row r="648" spans="1:18">
      <c r="A648" s="277"/>
      <c r="B648" s="237"/>
      <c r="C648" s="237"/>
      <c r="D648" s="278"/>
      <c r="E648" s="278"/>
      <c r="F648" s="279"/>
      <c r="G648" s="278"/>
      <c r="H648" s="279"/>
      <c r="I648" s="278"/>
      <c r="J648" s="278"/>
      <c r="K648" s="278"/>
      <c r="L648" s="278"/>
      <c r="M648" s="278"/>
      <c r="N648" s="221"/>
      <c r="O648" s="221"/>
      <c r="P648" s="221"/>
      <c r="Q648" s="221"/>
      <c r="R648" s="221"/>
    </row>
    <row r="649" spans="1:18">
      <c r="A649" s="277"/>
      <c r="B649" s="237"/>
      <c r="C649" s="237"/>
      <c r="D649" s="278"/>
      <c r="E649" s="278"/>
      <c r="F649" s="279"/>
      <c r="G649" s="278"/>
      <c r="H649" s="279"/>
      <c r="I649" s="278"/>
      <c r="J649" s="278"/>
      <c r="K649" s="278"/>
      <c r="L649" s="278"/>
      <c r="M649" s="278"/>
      <c r="N649" s="221"/>
      <c r="O649" s="221"/>
      <c r="P649" s="221"/>
      <c r="Q649" s="221"/>
      <c r="R649" s="221"/>
    </row>
    <row r="650" spans="1:18">
      <c r="A650" s="277"/>
      <c r="B650" s="237"/>
      <c r="C650" s="237"/>
      <c r="D650" s="278"/>
      <c r="E650" s="278"/>
      <c r="F650" s="279"/>
      <c r="G650" s="278"/>
      <c r="H650" s="279"/>
      <c r="I650" s="278"/>
      <c r="J650" s="278"/>
      <c r="K650" s="278"/>
      <c r="L650" s="278"/>
      <c r="M650" s="278"/>
      <c r="N650" s="221"/>
      <c r="O650" s="221"/>
      <c r="P650" s="221"/>
      <c r="Q650" s="221"/>
      <c r="R650" s="221"/>
    </row>
    <row r="651" spans="1:18">
      <c r="A651" s="277"/>
      <c r="B651" s="237"/>
      <c r="C651" s="237"/>
      <c r="D651" s="278"/>
      <c r="E651" s="278"/>
      <c r="F651" s="279"/>
      <c r="G651" s="278"/>
      <c r="H651" s="279"/>
      <c r="I651" s="278"/>
      <c r="J651" s="278"/>
      <c r="K651" s="278"/>
      <c r="L651" s="278"/>
      <c r="M651" s="278"/>
      <c r="N651" s="221"/>
      <c r="O651" s="221"/>
      <c r="P651" s="221"/>
      <c r="Q651" s="221"/>
      <c r="R651" s="221"/>
    </row>
    <row r="652" spans="1:18">
      <c r="A652" s="277"/>
      <c r="B652" s="237"/>
      <c r="C652" s="237"/>
      <c r="D652" s="278"/>
      <c r="E652" s="278"/>
      <c r="F652" s="279"/>
      <c r="G652" s="278"/>
      <c r="H652" s="279"/>
      <c r="I652" s="278"/>
      <c r="J652" s="278"/>
      <c r="K652" s="278"/>
      <c r="L652" s="278"/>
      <c r="M652" s="278"/>
      <c r="N652" s="221"/>
      <c r="O652" s="221"/>
      <c r="P652" s="221"/>
      <c r="Q652" s="221"/>
      <c r="R652" s="221"/>
    </row>
    <row r="653" spans="1:18">
      <c r="A653" s="277"/>
      <c r="B653" s="237"/>
      <c r="C653" s="237"/>
      <c r="D653" s="278"/>
      <c r="E653" s="278"/>
      <c r="F653" s="279"/>
      <c r="G653" s="278"/>
      <c r="H653" s="279"/>
      <c r="I653" s="278"/>
      <c r="J653" s="278"/>
      <c r="K653" s="278"/>
      <c r="L653" s="278"/>
      <c r="M653" s="278"/>
      <c r="N653" s="221"/>
      <c r="O653" s="221"/>
      <c r="P653" s="221"/>
      <c r="Q653" s="221"/>
      <c r="R653" s="221"/>
    </row>
    <row r="654" spans="1:18">
      <c r="A654" s="277"/>
      <c r="B654" s="237"/>
      <c r="C654" s="237"/>
      <c r="D654" s="278"/>
      <c r="E654" s="278"/>
      <c r="F654" s="279"/>
      <c r="G654" s="278"/>
      <c r="H654" s="279"/>
      <c r="I654" s="278"/>
      <c r="J654" s="278"/>
      <c r="K654" s="278"/>
      <c r="L654" s="278"/>
      <c r="M654" s="278"/>
      <c r="N654" s="221"/>
      <c r="O654" s="221"/>
      <c r="P654" s="221"/>
      <c r="Q654" s="221"/>
      <c r="R654" s="221"/>
    </row>
    <row r="655" spans="1:18">
      <c r="A655" s="277"/>
      <c r="B655" s="237"/>
      <c r="C655" s="237"/>
      <c r="D655" s="278"/>
      <c r="E655" s="278"/>
      <c r="F655" s="279"/>
      <c r="G655" s="278"/>
      <c r="H655" s="279"/>
      <c r="I655" s="278"/>
      <c r="J655" s="278"/>
      <c r="K655" s="278"/>
      <c r="L655" s="278"/>
      <c r="M655" s="278"/>
      <c r="N655" s="221"/>
      <c r="O655" s="221"/>
      <c r="P655" s="221"/>
      <c r="Q655" s="221"/>
      <c r="R655" s="221"/>
    </row>
    <row r="656" spans="1:18">
      <c r="A656" s="277"/>
      <c r="B656" s="237"/>
      <c r="C656" s="237"/>
      <c r="D656" s="278"/>
      <c r="E656" s="278"/>
      <c r="F656" s="279"/>
      <c r="G656" s="278"/>
      <c r="H656" s="279"/>
      <c r="I656" s="278"/>
      <c r="J656" s="278"/>
      <c r="K656" s="278"/>
      <c r="L656" s="278"/>
      <c r="M656" s="278"/>
      <c r="N656" s="221"/>
      <c r="O656" s="221"/>
      <c r="P656" s="221"/>
      <c r="Q656" s="221"/>
      <c r="R656" s="221"/>
    </row>
    <row r="657" spans="1:18">
      <c r="A657" s="277"/>
      <c r="B657" s="237"/>
      <c r="C657" s="237"/>
      <c r="D657" s="278"/>
      <c r="E657" s="278"/>
      <c r="F657" s="279"/>
      <c r="G657" s="278"/>
      <c r="H657" s="279"/>
      <c r="I657" s="278"/>
      <c r="J657" s="278"/>
      <c r="K657" s="278"/>
      <c r="L657" s="278"/>
      <c r="M657" s="278"/>
      <c r="N657" s="221"/>
      <c r="O657" s="221"/>
      <c r="P657" s="221"/>
      <c r="Q657" s="221"/>
      <c r="R657" s="221"/>
    </row>
    <row r="658" spans="1:18">
      <c r="A658" s="277"/>
      <c r="B658" s="237"/>
      <c r="C658" s="237"/>
      <c r="D658" s="278"/>
      <c r="E658" s="278"/>
      <c r="F658" s="279"/>
      <c r="G658" s="278"/>
      <c r="H658" s="279"/>
      <c r="I658" s="278"/>
      <c r="J658" s="278"/>
      <c r="K658" s="278"/>
      <c r="L658" s="278"/>
      <c r="M658" s="278"/>
      <c r="N658" s="221"/>
      <c r="O658" s="221"/>
      <c r="P658" s="221"/>
      <c r="Q658" s="221"/>
      <c r="R658" s="221"/>
    </row>
    <row r="659" spans="1:18">
      <c r="A659" s="277"/>
      <c r="B659" s="237"/>
      <c r="C659" s="237"/>
      <c r="D659" s="278"/>
      <c r="E659" s="278"/>
      <c r="F659" s="279"/>
      <c r="G659" s="278"/>
      <c r="H659" s="279"/>
      <c r="I659" s="278"/>
      <c r="J659" s="278"/>
      <c r="K659" s="278"/>
      <c r="L659" s="278"/>
      <c r="M659" s="278"/>
      <c r="N659" s="221"/>
      <c r="O659" s="221"/>
      <c r="P659" s="221"/>
      <c r="Q659" s="221"/>
      <c r="R659" s="221"/>
    </row>
    <row r="660" spans="1:18">
      <c r="A660" s="277"/>
      <c r="B660" s="237"/>
      <c r="C660" s="237"/>
      <c r="D660" s="278"/>
      <c r="E660" s="278"/>
      <c r="F660" s="279"/>
      <c r="G660" s="278"/>
      <c r="H660" s="279"/>
      <c r="I660" s="278"/>
      <c r="J660" s="278"/>
      <c r="K660" s="278"/>
      <c r="L660" s="278"/>
      <c r="M660" s="278"/>
      <c r="N660" s="221"/>
      <c r="O660" s="221"/>
      <c r="P660" s="221"/>
      <c r="Q660" s="221"/>
      <c r="R660" s="221"/>
    </row>
    <row r="661" spans="1:18">
      <c r="A661" s="277"/>
      <c r="B661" s="237"/>
      <c r="C661" s="237"/>
      <c r="D661" s="278"/>
      <c r="E661" s="278"/>
      <c r="F661" s="279"/>
      <c r="G661" s="278"/>
      <c r="H661" s="279"/>
      <c r="I661" s="278"/>
      <c r="J661" s="278"/>
      <c r="K661" s="278"/>
      <c r="L661" s="278"/>
      <c r="M661" s="278"/>
      <c r="N661" s="221"/>
      <c r="O661" s="221"/>
      <c r="P661" s="221"/>
      <c r="Q661" s="221"/>
      <c r="R661" s="221"/>
    </row>
    <row r="662" spans="1:18">
      <c r="A662" s="277"/>
      <c r="B662" s="237"/>
      <c r="C662" s="237"/>
      <c r="D662" s="278"/>
      <c r="E662" s="278"/>
      <c r="F662" s="279"/>
      <c r="G662" s="278"/>
      <c r="H662" s="279"/>
      <c r="I662" s="278"/>
      <c r="J662" s="278"/>
      <c r="K662" s="278"/>
      <c r="L662" s="278"/>
      <c r="M662" s="278"/>
      <c r="N662" s="221"/>
      <c r="O662" s="221"/>
      <c r="P662" s="221"/>
      <c r="Q662" s="221"/>
      <c r="R662" s="221"/>
    </row>
    <row r="663" spans="1:18">
      <c r="A663" s="277"/>
      <c r="B663" s="237"/>
      <c r="C663" s="237"/>
      <c r="D663" s="278"/>
      <c r="E663" s="278"/>
      <c r="F663" s="279"/>
      <c r="G663" s="278"/>
      <c r="H663" s="279"/>
      <c r="I663" s="278"/>
      <c r="J663" s="278"/>
      <c r="K663" s="278"/>
      <c r="L663" s="278"/>
      <c r="M663" s="278"/>
      <c r="N663" s="221"/>
      <c r="O663" s="221"/>
      <c r="P663" s="221"/>
      <c r="Q663" s="221"/>
      <c r="R663" s="221"/>
    </row>
    <row r="664" spans="1:18">
      <c r="A664" s="277"/>
      <c r="B664" s="237"/>
      <c r="C664" s="237"/>
      <c r="D664" s="278"/>
      <c r="E664" s="278"/>
      <c r="F664" s="279"/>
      <c r="G664" s="278"/>
      <c r="H664" s="279"/>
      <c r="I664" s="278"/>
      <c r="J664" s="278"/>
      <c r="K664" s="278"/>
      <c r="L664" s="278"/>
      <c r="M664" s="278"/>
      <c r="N664" s="221"/>
      <c r="O664" s="221"/>
      <c r="P664" s="221"/>
      <c r="Q664" s="221"/>
      <c r="R664" s="221"/>
    </row>
    <row r="665" spans="1:18">
      <c r="A665" s="277"/>
      <c r="B665" s="237"/>
      <c r="C665" s="237"/>
      <c r="D665" s="278"/>
      <c r="E665" s="278"/>
      <c r="F665" s="279"/>
      <c r="G665" s="278"/>
      <c r="H665" s="279"/>
      <c r="I665" s="278"/>
      <c r="J665" s="278"/>
      <c r="K665" s="278"/>
      <c r="L665" s="278"/>
      <c r="M665" s="278"/>
      <c r="N665" s="221"/>
      <c r="O665" s="221"/>
      <c r="P665" s="221"/>
      <c r="Q665" s="221"/>
      <c r="R665" s="221"/>
    </row>
    <row r="666" spans="1:18">
      <c r="A666" s="277"/>
      <c r="B666" s="237"/>
      <c r="C666" s="237"/>
      <c r="D666" s="278"/>
      <c r="E666" s="278"/>
      <c r="F666" s="279"/>
      <c r="G666" s="278"/>
      <c r="H666" s="279"/>
      <c r="I666" s="278"/>
      <c r="J666" s="278"/>
      <c r="K666" s="278"/>
      <c r="L666" s="278"/>
      <c r="M666" s="278"/>
      <c r="N666" s="221"/>
      <c r="O666" s="221"/>
      <c r="P666" s="221"/>
      <c r="Q666" s="221"/>
      <c r="R666" s="221"/>
    </row>
    <row r="667" spans="1:18">
      <c r="A667" s="277"/>
      <c r="B667" s="237"/>
      <c r="C667" s="237"/>
      <c r="D667" s="278"/>
      <c r="E667" s="278"/>
      <c r="F667" s="279"/>
      <c r="G667" s="278"/>
      <c r="H667" s="279"/>
      <c r="I667" s="278"/>
      <c r="J667" s="278"/>
      <c r="K667" s="278"/>
      <c r="L667" s="278"/>
      <c r="M667" s="278"/>
      <c r="N667" s="221"/>
      <c r="O667" s="221"/>
      <c r="P667" s="221"/>
      <c r="Q667" s="221"/>
      <c r="R667" s="221"/>
    </row>
    <row r="668" spans="1:18">
      <c r="A668" s="277"/>
      <c r="B668" s="237"/>
      <c r="C668" s="237"/>
      <c r="D668" s="278"/>
      <c r="E668" s="278"/>
      <c r="F668" s="279"/>
      <c r="G668" s="278"/>
      <c r="H668" s="279"/>
      <c r="I668" s="278"/>
      <c r="J668" s="278"/>
      <c r="K668" s="278"/>
      <c r="L668" s="278"/>
      <c r="M668" s="278"/>
      <c r="N668" s="221"/>
      <c r="O668" s="221"/>
      <c r="P668" s="221"/>
      <c r="Q668" s="221"/>
      <c r="R668" s="221"/>
    </row>
    <row r="669" spans="1:18">
      <c r="A669" s="277"/>
      <c r="B669" s="237"/>
      <c r="C669" s="237"/>
      <c r="D669" s="278"/>
      <c r="E669" s="278"/>
      <c r="F669" s="279"/>
      <c r="G669" s="278"/>
      <c r="H669" s="279"/>
      <c r="I669" s="278"/>
      <c r="J669" s="278"/>
      <c r="K669" s="278"/>
      <c r="L669" s="278"/>
      <c r="M669" s="278"/>
      <c r="N669" s="221"/>
      <c r="O669" s="221"/>
      <c r="P669" s="221"/>
      <c r="Q669" s="221"/>
      <c r="R669" s="221"/>
    </row>
    <row r="670" spans="1:18">
      <c r="A670" s="277"/>
      <c r="B670" s="237"/>
      <c r="C670" s="237"/>
      <c r="D670" s="278"/>
      <c r="E670" s="278"/>
      <c r="F670" s="279"/>
      <c r="G670" s="278"/>
      <c r="H670" s="279"/>
      <c r="I670" s="278"/>
      <c r="J670" s="278"/>
      <c r="K670" s="278"/>
      <c r="L670" s="278"/>
      <c r="M670" s="278"/>
      <c r="N670" s="221"/>
      <c r="O670" s="221"/>
      <c r="P670" s="221"/>
      <c r="Q670" s="221"/>
      <c r="R670" s="221"/>
    </row>
    <row r="671" spans="1:18">
      <c r="A671" s="277"/>
      <c r="B671" s="237"/>
      <c r="C671" s="237"/>
      <c r="D671" s="278"/>
      <c r="E671" s="278"/>
      <c r="F671" s="279"/>
      <c r="G671" s="278"/>
      <c r="H671" s="279"/>
      <c r="I671" s="278"/>
      <c r="J671" s="278"/>
      <c r="K671" s="278"/>
      <c r="L671" s="278"/>
      <c r="M671" s="278"/>
      <c r="N671" s="221"/>
      <c r="O671" s="221"/>
      <c r="P671" s="221"/>
      <c r="Q671" s="221"/>
      <c r="R671" s="221"/>
    </row>
    <row r="672" spans="1:18">
      <c r="A672" s="277"/>
      <c r="B672" s="237"/>
      <c r="C672" s="237"/>
      <c r="D672" s="278"/>
      <c r="E672" s="278"/>
      <c r="F672" s="279"/>
      <c r="G672" s="278"/>
      <c r="H672" s="279"/>
      <c r="I672" s="278"/>
      <c r="J672" s="278"/>
      <c r="K672" s="278"/>
      <c r="L672" s="278"/>
      <c r="M672" s="278"/>
      <c r="N672" s="221"/>
      <c r="O672" s="221"/>
      <c r="P672" s="221"/>
      <c r="Q672" s="221"/>
      <c r="R672" s="221"/>
    </row>
    <row r="673" spans="1:18">
      <c r="A673" s="277"/>
      <c r="B673" s="237"/>
      <c r="C673" s="237"/>
      <c r="D673" s="278"/>
      <c r="E673" s="278"/>
      <c r="F673" s="279"/>
      <c r="G673" s="278"/>
      <c r="H673" s="279"/>
      <c r="I673" s="278"/>
      <c r="J673" s="278"/>
      <c r="K673" s="278"/>
      <c r="L673" s="278"/>
      <c r="M673" s="278"/>
      <c r="N673" s="221"/>
      <c r="O673" s="221"/>
      <c r="P673" s="221"/>
      <c r="Q673" s="221"/>
      <c r="R673" s="221"/>
    </row>
    <row r="674" spans="1:18">
      <c r="A674" s="277"/>
      <c r="B674" s="237"/>
      <c r="C674" s="237"/>
      <c r="D674" s="278"/>
      <c r="E674" s="278"/>
      <c r="F674" s="279"/>
      <c r="G674" s="278"/>
      <c r="H674" s="279"/>
      <c r="I674" s="278"/>
      <c r="J674" s="278"/>
      <c r="K674" s="278"/>
      <c r="L674" s="278"/>
      <c r="M674" s="278"/>
      <c r="N674" s="221"/>
      <c r="O674" s="221"/>
      <c r="P674" s="221"/>
      <c r="Q674" s="221"/>
      <c r="R674" s="221"/>
    </row>
    <row r="675" spans="1:18">
      <c r="A675" s="277"/>
      <c r="B675" s="237"/>
      <c r="C675" s="237"/>
      <c r="D675" s="278"/>
      <c r="E675" s="278"/>
      <c r="F675" s="279"/>
      <c r="G675" s="278"/>
      <c r="H675" s="279"/>
      <c r="I675" s="278"/>
      <c r="J675" s="278"/>
      <c r="K675" s="278"/>
      <c r="L675" s="278"/>
      <c r="M675" s="278"/>
      <c r="N675" s="221"/>
      <c r="O675" s="221"/>
      <c r="P675" s="221"/>
      <c r="Q675" s="221"/>
      <c r="R675" s="221"/>
    </row>
    <row r="676" spans="1:18">
      <c r="A676" s="277"/>
      <c r="B676" s="237"/>
      <c r="C676" s="237"/>
      <c r="D676" s="278"/>
      <c r="E676" s="278"/>
      <c r="F676" s="279"/>
      <c r="G676" s="278"/>
      <c r="H676" s="279"/>
      <c r="I676" s="278"/>
      <c r="J676" s="278"/>
      <c r="K676" s="278"/>
      <c r="L676" s="278"/>
      <c r="M676" s="278"/>
      <c r="N676" s="221"/>
      <c r="O676" s="221"/>
      <c r="P676" s="221"/>
      <c r="Q676" s="221"/>
      <c r="R676" s="221"/>
    </row>
    <row r="677" spans="1:18">
      <c r="A677" s="277"/>
      <c r="B677" s="237"/>
      <c r="C677" s="237"/>
      <c r="D677" s="278"/>
      <c r="E677" s="278"/>
      <c r="F677" s="279"/>
      <c r="G677" s="278"/>
      <c r="H677" s="279"/>
      <c r="I677" s="278"/>
      <c r="J677" s="278"/>
      <c r="K677" s="278"/>
      <c r="L677" s="278"/>
      <c r="M677" s="278"/>
      <c r="N677" s="221"/>
      <c r="O677" s="221"/>
      <c r="P677" s="221"/>
      <c r="Q677" s="221"/>
      <c r="R677" s="221"/>
    </row>
    <row r="678" spans="1:18">
      <c r="A678" s="277"/>
      <c r="B678" s="237"/>
      <c r="C678" s="237"/>
      <c r="D678" s="278"/>
      <c r="E678" s="278"/>
      <c r="F678" s="279"/>
      <c r="G678" s="278"/>
      <c r="H678" s="279"/>
      <c r="I678" s="278"/>
      <c r="J678" s="278"/>
      <c r="K678" s="278"/>
      <c r="L678" s="278"/>
      <c r="M678" s="278"/>
      <c r="N678" s="221"/>
      <c r="O678" s="221"/>
      <c r="P678" s="221"/>
      <c r="Q678" s="221"/>
      <c r="R678" s="221"/>
    </row>
    <row r="679" spans="1:18">
      <c r="A679" s="277"/>
      <c r="B679" s="237"/>
      <c r="C679" s="237"/>
      <c r="D679" s="278"/>
      <c r="E679" s="278"/>
      <c r="F679" s="279"/>
      <c r="G679" s="278"/>
      <c r="H679" s="279"/>
      <c r="I679" s="278"/>
      <c r="J679" s="278"/>
      <c r="K679" s="278"/>
      <c r="L679" s="278"/>
      <c r="M679" s="278"/>
      <c r="N679" s="221"/>
      <c r="O679" s="221"/>
      <c r="P679" s="221"/>
      <c r="Q679" s="221"/>
      <c r="R679" s="221"/>
    </row>
    <row r="680" spans="1:18">
      <c r="A680" s="277"/>
      <c r="B680" s="237"/>
      <c r="C680" s="237"/>
      <c r="D680" s="278"/>
      <c r="E680" s="278"/>
      <c r="F680" s="279"/>
      <c r="G680" s="278"/>
      <c r="H680" s="279"/>
      <c r="I680" s="278"/>
      <c r="J680" s="278"/>
      <c r="K680" s="278"/>
      <c r="L680" s="278"/>
      <c r="M680" s="278"/>
      <c r="N680" s="221"/>
      <c r="O680" s="221"/>
      <c r="P680" s="221"/>
      <c r="Q680" s="221"/>
      <c r="R680" s="221"/>
    </row>
    <row r="681" spans="1:18">
      <c r="A681" s="277"/>
      <c r="B681" s="237"/>
      <c r="C681" s="237"/>
      <c r="D681" s="278"/>
      <c r="E681" s="278"/>
      <c r="F681" s="279"/>
      <c r="G681" s="278"/>
      <c r="H681" s="279"/>
      <c r="I681" s="278"/>
      <c r="J681" s="278"/>
      <c r="K681" s="278"/>
      <c r="L681" s="278"/>
      <c r="M681" s="278"/>
      <c r="N681" s="221"/>
      <c r="O681" s="221"/>
      <c r="P681" s="221"/>
      <c r="Q681" s="221"/>
      <c r="R681" s="221"/>
    </row>
    <row r="682" spans="1:18">
      <c r="A682" s="277"/>
      <c r="B682" s="237"/>
      <c r="C682" s="237"/>
      <c r="D682" s="278"/>
      <c r="E682" s="278"/>
      <c r="F682" s="279"/>
      <c r="G682" s="278"/>
      <c r="H682" s="279"/>
      <c r="I682" s="278"/>
      <c r="J682" s="278"/>
      <c r="K682" s="278"/>
      <c r="L682" s="278"/>
      <c r="M682" s="278"/>
      <c r="N682" s="221"/>
      <c r="O682" s="221"/>
      <c r="P682" s="221"/>
      <c r="Q682" s="221"/>
      <c r="R682" s="221"/>
    </row>
    <row r="683" spans="1:18">
      <c r="A683" s="277"/>
      <c r="B683" s="237"/>
      <c r="C683" s="237"/>
      <c r="D683" s="278"/>
      <c r="E683" s="278"/>
      <c r="F683" s="279"/>
      <c r="G683" s="278"/>
      <c r="H683" s="279"/>
      <c r="I683" s="278"/>
      <c r="J683" s="278"/>
      <c r="K683" s="278"/>
      <c r="L683" s="278"/>
      <c r="M683" s="278"/>
      <c r="N683" s="221"/>
      <c r="O683" s="221"/>
      <c r="P683" s="221"/>
      <c r="Q683" s="221"/>
      <c r="R683" s="221"/>
    </row>
    <row r="684" spans="1:18">
      <c r="A684" s="277"/>
      <c r="B684" s="237"/>
      <c r="C684" s="237"/>
      <c r="D684" s="278"/>
      <c r="E684" s="278"/>
      <c r="F684" s="279"/>
      <c r="G684" s="278"/>
      <c r="H684" s="279"/>
      <c r="I684" s="278"/>
      <c r="J684" s="278"/>
      <c r="K684" s="278"/>
      <c r="L684" s="278"/>
      <c r="M684" s="278"/>
      <c r="N684" s="221"/>
      <c r="O684" s="221"/>
      <c r="P684" s="221"/>
      <c r="Q684" s="221"/>
      <c r="R684" s="221"/>
    </row>
    <row r="685" spans="1:18">
      <c r="A685" s="277"/>
      <c r="B685" s="237"/>
      <c r="C685" s="237"/>
      <c r="D685" s="278"/>
      <c r="E685" s="278"/>
      <c r="F685" s="279"/>
      <c r="G685" s="278"/>
      <c r="H685" s="279"/>
      <c r="I685" s="278"/>
      <c r="J685" s="278"/>
      <c r="K685" s="278"/>
      <c r="L685" s="278"/>
      <c r="M685" s="278"/>
      <c r="N685" s="221"/>
      <c r="O685" s="221"/>
      <c r="P685" s="221"/>
      <c r="Q685" s="221"/>
      <c r="R685" s="221"/>
    </row>
    <row r="686" spans="1:18">
      <c r="A686" s="277"/>
      <c r="B686" s="237"/>
      <c r="C686" s="237"/>
      <c r="D686" s="278"/>
      <c r="E686" s="278"/>
      <c r="F686" s="279"/>
      <c r="G686" s="278"/>
      <c r="H686" s="279"/>
      <c r="I686" s="278"/>
      <c r="J686" s="278"/>
      <c r="K686" s="278"/>
      <c r="L686" s="278"/>
      <c r="M686" s="278"/>
      <c r="N686" s="221"/>
      <c r="O686" s="221"/>
      <c r="P686" s="221"/>
      <c r="Q686" s="221"/>
      <c r="R686" s="221"/>
    </row>
    <row r="687" spans="1:18">
      <c r="A687" s="277"/>
      <c r="B687" s="237"/>
      <c r="C687" s="237"/>
      <c r="D687" s="278"/>
      <c r="E687" s="278"/>
      <c r="F687" s="279"/>
      <c r="G687" s="278"/>
      <c r="H687" s="279"/>
      <c r="I687" s="278"/>
      <c r="J687" s="278"/>
      <c r="K687" s="278"/>
      <c r="L687" s="278"/>
      <c r="M687" s="278"/>
      <c r="N687" s="221"/>
      <c r="O687" s="221"/>
      <c r="P687" s="221"/>
      <c r="Q687" s="221"/>
      <c r="R687" s="221"/>
    </row>
    <row r="688" spans="1:18">
      <c r="A688" s="277"/>
      <c r="B688" s="237"/>
      <c r="C688" s="237"/>
      <c r="D688" s="278"/>
      <c r="E688" s="278"/>
      <c r="F688" s="279"/>
      <c r="G688" s="278"/>
      <c r="H688" s="279"/>
      <c r="I688" s="278"/>
      <c r="J688" s="278"/>
      <c r="K688" s="278"/>
      <c r="L688" s="278"/>
      <c r="M688" s="278"/>
      <c r="N688" s="221"/>
      <c r="O688" s="221"/>
      <c r="P688" s="221"/>
      <c r="Q688" s="221"/>
      <c r="R688" s="221"/>
    </row>
    <row r="689" spans="1:18">
      <c r="A689" s="277"/>
      <c r="B689" s="237"/>
      <c r="C689" s="237"/>
      <c r="D689" s="278"/>
      <c r="E689" s="278"/>
      <c r="F689" s="279"/>
      <c r="G689" s="278"/>
      <c r="H689" s="279"/>
      <c r="I689" s="278"/>
      <c r="J689" s="278"/>
      <c r="K689" s="278"/>
      <c r="L689" s="278"/>
      <c r="M689" s="278"/>
      <c r="N689" s="221"/>
      <c r="O689" s="221"/>
      <c r="P689" s="221"/>
      <c r="Q689" s="221"/>
      <c r="R689" s="221"/>
    </row>
    <row r="690" spans="1:18">
      <c r="A690" s="277"/>
      <c r="B690" s="237"/>
      <c r="C690" s="237"/>
      <c r="D690" s="278"/>
      <c r="E690" s="278"/>
      <c r="F690" s="279"/>
      <c r="G690" s="278"/>
      <c r="H690" s="279"/>
      <c r="I690" s="278"/>
      <c r="J690" s="278"/>
      <c r="K690" s="278"/>
      <c r="L690" s="278"/>
      <c r="M690" s="278"/>
      <c r="N690" s="221"/>
      <c r="O690" s="221"/>
      <c r="P690" s="221"/>
      <c r="Q690" s="221"/>
      <c r="R690" s="221"/>
    </row>
    <row r="691" spans="1:18">
      <c r="A691" s="277"/>
      <c r="B691" s="237"/>
      <c r="C691" s="237"/>
      <c r="D691" s="278"/>
      <c r="E691" s="278"/>
      <c r="F691" s="279"/>
      <c r="G691" s="278"/>
      <c r="H691" s="279"/>
      <c r="I691" s="278"/>
      <c r="J691" s="278"/>
      <c r="K691" s="278"/>
      <c r="L691" s="278"/>
      <c r="M691" s="278"/>
      <c r="N691" s="221"/>
      <c r="O691" s="221"/>
      <c r="P691" s="221"/>
      <c r="Q691" s="221"/>
      <c r="R691" s="221"/>
    </row>
    <row r="692" spans="1:18">
      <c r="A692" s="277"/>
      <c r="B692" s="237"/>
      <c r="C692" s="237"/>
      <c r="D692" s="278"/>
      <c r="E692" s="278"/>
      <c r="F692" s="279"/>
      <c r="G692" s="278"/>
      <c r="H692" s="279"/>
      <c r="I692" s="278"/>
      <c r="J692" s="278"/>
      <c r="K692" s="278"/>
      <c r="L692" s="278"/>
      <c r="M692" s="278"/>
      <c r="N692" s="221"/>
      <c r="O692" s="221"/>
      <c r="P692" s="221"/>
      <c r="Q692" s="221"/>
      <c r="R692" s="221"/>
    </row>
    <row r="693" spans="1:18">
      <c r="A693" s="277"/>
      <c r="B693" s="237"/>
      <c r="C693" s="237"/>
      <c r="D693" s="278"/>
      <c r="E693" s="278"/>
      <c r="F693" s="279"/>
      <c r="G693" s="278"/>
      <c r="H693" s="279"/>
      <c r="I693" s="278"/>
      <c r="J693" s="278"/>
      <c r="K693" s="278"/>
      <c r="L693" s="278"/>
      <c r="M693" s="278"/>
      <c r="N693" s="221"/>
      <c r="O693" s="221"/>
      <c r="P693" s="221"/>
      <c r="Q693" s="221"/>
      <c r="R693" s="221"/>
    </row>
    <row r="694" spans="1:18">
      <c r="A694" s="277"/>
      <c r="B694" s="237"/>
      <c r="C694" s="237"/>
      <c r="D694" s="278"/>
      <c r="E694" s="278"/>
      <c r="F694" s="279"/>
      <c r="G694" s="278"/>
      <c r="H694" s="279"/>
      <c r="I694" s="278"/>
      <c r="J694" s="278"/>
      <c r="K694" s="278"/>
      <c r="L694" s="278"/>
      <c r="M694" s="278"/>
      <c r="N694" s="221"/>
      <c r="O694" s="221"/>
      <c r="P694" s="221"/>
      <c r="Q694" s="221"/>
      <c r="R694" s="221"/>
    </row>
    <row r="695" spans="1:18">
      <c r="A695" s="277"/>
      <c r="B695" s="237"/>
      <c r="C695" s="237"/>
      <c r="D695" s="278"/>
      <c r="E695" s="278"/>
      <c r="F695" s="279"/>
      <c r="G695" s="278"/>
      <c r="H695" s="279"/>
      <c r="I695" s="278"/>
      <c r="J695" s="278"/>
      <c r="K695" s="278"/>
      <c r="L695" s="278"/>
      <c r="M695" s="278"/>
      <c r="N695" s="221"/>
      <c r="O695" s="221"/>
      <c r="P695" s="221"/>
      <c r="Q695" s="221"/>
      <c r="R695" s="221"/>
    </row>
    <row r="696" spans="1:18">
      <c r="A696" s="277"/>
      <c r="B696" s="237"/>
      <c r="C696" s="237"/>
      <c r="D696" s="278"/>
      <c r="E696" s="278"/>
      <c r="F696" s="279"/>
      <c r="G696" s="278"/>
      <c r="H696" s="279"/>
      <c r="I696" s="278"/>
      <c r="J696" s="278"/>
      <c r="K696" s="278"/>
      <c r="L696" s="278"/>
      <c r="M696" s="278"/>
      <c r="N696" s="221"/>
      <c r="O696" s="221"/>
      <c r="P696" s="221"/>
      <c r="Q696" s="221"/>
      <c r="R696" s="221"/>
    </row>
    <row r="697" spans="1:18">
      <c r="A697" s="277"/>
      <c r="B697" s="237"/>
      <c r="C697" s="237"/>
      <c r="D697" s="278"/>
      <c r="E697" s="278"/>
      <c r="F697" s="279"/>
      <c r="G697" s="278"/>
      <c r="H697" s="279"/>
      <c r="I697" s="278"/>
      <c r="J697" s="278"/>
      <c r="K697" s="278"/>
      <c r="L697" s="278"/>
      <c r="M697" s="278"/>
      <c r="N697" s="221"/>
      <c r="O697" s="221"/>
      <c r="P697" s="221"/>
      <c r="Q697" s="221"/>
      <c r="R697" s="221"/>
    </row>
    <row r="698" spans="1:18">
      <c r="A698" s="277"/>
      <c r="B698" s="237"/>
      <c r="C698" s="237"/>
      <c r="D698" s="278"/>
      <c r="E698" s="278"/>
      <c r="F698" s="279"/>
      <c r="G698" s="278"/>
      <c r="H698" s="279"/>
      <c r="I698" s="278"/>
      <c r="J698" s="278"/>
      <c r="K698" s="278"/>
      <c r="L698" s="278"/>
      <c r="M698" s="278"/>
      <c r="N698" s="221"/>
      <c r="O698" s="221"/>
      <c r="P698" s="221"/>
      <c r="Q698" s="221"/>
      <c r="R698" s="221"/>
    </row>
    <row r="699" spans="1:18">
      <c r="A699" s="277"/>
      <c r="B699" s="237"/>
      <c r="C699" s="237"/>
      <c r="D699" s="278"/>
      <c r="E699" s="278"/>
      <c r="F699" s="279"/>
      <c r="G699" s="278"/>
      <c r="H699" s="279"/>
      <c r="I699" s="278"/>
      <c r="J699" s="278"/>
      <c r="K699" s="278"/>
      <c r="L699" s="278"/>
      <c r="M699" s="278"/>
      <c r="N699" s="221"/>
      <c r="O699" s="221"/>
      <c r="P699" s="221"/>
      <c r="Q699" s="221"/>
      <c r="R699" s="221"/>
    </row>
    <row r="700" spans="1:18">
      <c r="A700" s="277"/>
      <c r="B700" s="237"/>
      <c r="C700" s="237"/>
      <c r="D700" s="278"/>
      <c r="E700" s="278"/>
      <c r="F700" s="279"/>
      <c r="G700" s="278"/>
      <c r="H700" s="279"/>
      <c r="I700" s="278"/>
      <c r="J700" s="278"/>
      <c r="K700" s="278"/>
      <c r="L700" s="278"/>
      <c r="M700" s="278"/>
      <c r="N700" s="221"/>
      <c r="O700" s="221"/>
      <c r="P700" s="221"/>
      <c r="Q700" s="221"/>
      <c r="R700" s="221"/>
    </row>
    <row r="701" spans="1:18">
      <c r="A701" s="277"/>
      <c r="B701" s="237"/>
      <c r="C701" s="237"/>
      <c r="D701" s="278"/>
      <c r="E701" s="278"/>
      <c r="F701" s="279"/>
      <c r="G701" s="278"/>
      <c r="H701" s="279"/>
      <c r="I701" s="278"/>
      <c r="J701" s="278"/>
      <c r="K701" s="278"/>
      <c r="L701" s="278"/>
      <c r="M701" s="278"/>
      <c r="N701" s="221"/>
      <c r="O701" s="221"/>
      <c r="P701" s="221"/>
      <c r="Q701" s="221"/>
      <c r="R701" s="221"/>
    </row>
    <row r="702" spans="1:18">
      <c r="A702" s="277"/>
      <c r="B702" s="237"/>
      <c r="C702" s="237"/>
      <c r="D702" s="278"/>
      <c r="E702" s="278"/>
      <c r="F702" s="279"/>
      <c r="G702" s="278"/>
      <c r="H702" s="279"/>
      <c r="I702" s="278"/>
      <c r="J702" s="278"/>
      <c r="K702" s="278"/>
      <c r="L702" s="278"/>
      <c r="M702" s="278"/>
      <c r="N702" s="221"/>
      <c r="O702" s="221"/>
      <c r="P702" s="221"/>
      <c r="Q702" s="221"/>
      <c r="R702" s="221"/>
    </row>
    <row r="703" spans="1:18">
      <c r="A703" s="277"/>
      <c r="B703" s="237"/>
      <c r="C703" s="237"/>
      <c r="D703" s="278"/>
      <c r="E703" s="278"/>
      <c r="F703" s="279"/>
      <c r="G703" s="278"/>
      <c r="H703" s="279"/>
      <c r="I703" s="278"/>
      <c r="J703" s="278"/>
      <c r="K703" s="278"/>
      <c r="L703" s="278"/>
      <c r="M703" s="278"/>
      <c r="N703" s="221"/>
      <c r="O703" s="221"/>
      <c r="P703" s="221"/>
      <c r="Q703" s="221"/>
      <c r="R703" s="221"/>
    </row>
    <row r="704" spans="1:18">
      <c r="A704" s="277"/>
      <c r="B704" s="237"/>
      <c r="C704" s="237"/>
      <c r="D704" s="278"/>
      <c r="E704" s="278"/>
      <c r="F704" s="279"/>
      <c r="G704" s="278"/>
      <c r="H704" s="279"/>
      <c r="I704" s="278"/>
      <c r="J704" s="278"/>
      <c r="K704" s="278"/>
      <c r="L704" s="278"/>
      <c r="M704" s="278"/>
      <c r="N704" s="221"/>
      <c r="O704" s="221"/>
      <c r="P704" s="221"/>
      <c r="Q704" s="221"/>
      <c r="R704" s="221"/>
    </row>
    <row r="705" spans="1:18">
      <c r="A705" s="277"/>
      <c r="B705" s="237"/>
      <c r="C705" s="237"/>
      <c r="D705" s="278"/>
      <c r="E705" s="278"/>
      <c r="F705" s="279"/>
      <c r="G705" s="278"/>
      <c r="H705" s="279"/>
      <c r="I705" s="278"/>
      <c r="J705" s="278"/>
      <c r="K705" s="278"/>
      <c r="L705" s="278"/>
      <c r="M705" s="278"/>
      <c r="N705" s="221"/>
      <c r="O705" s="221"/>
      <c r="P705" s="221"/>
      <c r="Q705" s="221"/>
      <c r="R705" s="221"/>
    </row>
    <row r="706" spans="1:18">
      <c r="A706" s="277"/>
      <c r="B706" s="237"/>
      <c r="C706" s="237"/>
      <c r="D706" s="278"/>
      <c r="E706" s="278"/>
      <c r="F706" s="279"/>
      <c r="G706" s="278"/>
      <c r="H706" s="279"/>
      <c r="I706" s="278"/>
      <c r="J706" s="278"/>
      <c r="K706" s="278"/>
      <c r="L706" s="278"/>
      <c r="M706" s="278"/>
      <c r="N706" s="221"/>
      <c r="O706" s="221"/>
      <c r="P706" s="221"/>
      <c r="Q706" s="221"/>
      <c r="R706" s="221"/>
    </row>
    <row r="707" spans="1:18">
      <c r="A707" s="277"/>
      <c r="B707" s="237"/>
      <c r="C707" s="237"/>
      <c r="D707" s="278"/>
      <c r="E707" s="278"/>
      <c r="F707" s="279"/>
      <c r="G707" s="278"/>
      <c r="H707" s="279"/>
      <c r="I707" s="278"/>
      <c r="J707" s="278"/>
      <c r="K707" s="278"/>
      <c r="L707" s="278"/>
      <c r="M707" s="278"/>
      <c r="N707" s="221"/>
      <c r="O707" s="221"/>
      <c r="P707" s="221"/>
      <c r="Q707" s="221"/>
      <c r="R707" s="221"/>
    </row>
    <row r="708" spans="1:18">
      <c r="A708" s="277"/>
      <c r="B708" s="237"/>
      <c r="C708" s="237"/>
      <c r="D708" s="278"/>
      <c r="E708" s="278"/>
      <c r="F708" s="279"/>
      <c r="G708" s="278"/>
      <c r="H708" s="279"/>
      <c r="I708" s="278"/>
      <c r="J708" s="278"/>
      <c r="K708" s="278"/>
      <c r="L708" s="278"/>
      <c r="M708" s="278"/>
      <c r="N708" s="221"/>
      <c r="O708" s="221"/>
      <c r="P708" s="221"/>
      <c r="Q708" s="221"/>
      <c r="R708" s="221"/>
    </row>
    <row r="709" spans="1:18">
      <c r="A709" s="277"/>
      <c r="B709" s="237"/>
      <c r="C709" s="237"/>
      <c r="D709" s="278"/>
      <c r="E709" s="278"/>
      <c r="F709" s="279"/>
      <c r="G709" s="278"/>
      <c r="H709" s="279"/>
      <c r="I709" s="278"/>
      <c r="J709" s="278"/>
      <c r="K709" s="278"/>
      <c r="L709" s="278"/>
      <c r="M709" s="278"/>
      <c r="N709" s="221"/>
      <c r="O709" s="221"/>
      <c r="P709" s="221"/>
      <c r="Q709" s="221"/>
      <c r="R709" s="221"/>
    </row>
    <row r="710" spans="1:18">
      <c r="A710" s="277"/>
      <c r="B710" s="237"/>
      <c r="C710" s="237"/>
      <c r="D710" s="278"/>
      <c r="E710" s="278"/>
      <c r="F710" s="279"/>
      <c r="G710" s="278"/>
      <c r="H710" s="279"/>
      <c r="I710" s="278"/>
      <c r="J710" s="278"/>
      <c r="K710" s="278"/>
      <c r="L710" s="278"/>
      <c r="M710" s="278"/>
      <c r="N710" s="221"/>
      <c r="O710" s="221"/>
      <c r="P710" s="221"/>
      <c r="Q710" s="221"/>
      <c r="R710" s="221"/>
    </row>
    <row r="711" spans="1:18">
      <c r="A711" s="277"/>
      <c r="B711" s="237"/>
      <c r="C711" s="237"/>
      <c r="D711" s="278"/>
      <c r="E711" s="278"/>
      <c r="F711" s="279"/>
      <c r="G711" s="278"/>
      <c r="H711" s="279"/>
      <c r="I711" s="278"/>
      <c r="J711" s="278"/>
      <c r="K711" s="278"/>
      <c r="L711" s="278"/>
      <c r="M711" s="278"/>
      <c r="N711" s="221"/>
      <c r="O711" s="221"/>
      <c r="P711" s="221"/>
      <c r="Q711" s="221"/>
      <c r="R711" s="221"/>
    </row>
    <row r="712" spans="1:18">
      <c r="A712" s="277"/>
      <c r="B712" s="237"/>
      <c r="C712" s="237"/>
      <c r="D712" s="278"/>
      <c r="E712" s="278"/>
      <c r="F712" s="279"/>
      <c r="G712" s="278"/>
      <c r="H712" s="279"/>
      <c r="I712" s="278"/>
      <c r="J712" s="278"/>
      <c r="K712" s="278"/>
      <c r="L712" s="278"/>
      <c r="M712" s="278"/>
      <c r="N712" s="221"/>
      <c r="O712" s="221"/>
      <c r="P712" s="221"/>
      <c r="Q712" s="221"/>
      <c r="R712" s="221"/>
    </row>
    <row r="713" spans="1:18">
      <c r="A713" s="277"/>
      <c r="B713" s="237"/>
      <c r="C713" s="237"/>
      <c r="D713" s="278"/>
      <c r="E713" s="278"/>
      <c r="F713" s="279"/>
      <c r="G713" s="278"/>
      <c r="H713" s="279"/>
      <c r="I713" s="278"/>
      <c r="J713" s="278"/>
      <c r="K713" s="278"/>
      <c r="L713" s="278"/>
      <c r="M713" s="278"/>
      <c r="N713" s="221"/>
      <c r="O713" s="221"/>
      <c r="P713" s="221"/>
      <c r="Q713" s="221"/>
      <c r="R713" s="221"/>
    </row>
    <row r="714" spans="1:18">
      <c r="A714" s="277"/>
      <c r="B714" s="237"/>
      <c r="C714" s="237"/>
      <c r="D714" s="278"/>
      <c r="E714" s="278"/>
      <c r="F714" s="279"/>
      <c r="G714" s="278"/>
      <c r="H714" s="279"/>
      <c r="I714" s="278"/>
      <c r="J714" s="278"/>
      <c r="K714" s="278"/>
      <c r="L714" s="278"/>
      <c r="M714" s="278"/>
      <c r="N714" s="221"/>
      <c r="O714" s="221"/>
      <c r="P714" s="221"/>
      <c r="Q714" s="221"/>
      <c r="R714" s="221"/>
    </row>
    <row r="715" spans="1:18">
      <c r="A715" s="277"/>
      <c r="B715" s="237"/>
      <c r="C715" s="237"/>
      <c r="D715" s="278"/>
      <c r="E715" s="278"/>
      <c r="F715" s="279"/>
      <c r="G715" s="278"/>
      <c r="H715" s="279"/>
      <c r="I715" s="278"/>
      <c r="J715" s="278"/>
      <c r="K715" s="278"/>
      <c r="L715" s="278"/>
      <c r="M715" s="278"/>
      <c r="N715" s="221"/>
      <c r="O715" s="221"/>
      <c r="P715" s="221"/>
      <c r="Q715" s="221"/>
      <c r="R715" s="221"/>
    </row>
    <row r="716" spans="1:18">
      <c r="A716" s="277"/>
      <c r="B716" s="237"/>
      <c r="C716" s="237"/>
      <c r="D716" s="278"/>
      <c r="E716" s="278"/>
      <c r="F716" s="279"/>
      <c r="G716" s="278"/>
      <c r="H716" s="279"/>
      <c r="I716" s="278"/>
      <c r="J716" s="278"/>
      <c r="K716" s="278"/>
      <c r="L716" s="278"/>
      <c r="M716" s="278"/>
      <c r="N716" s="221"/>
      <c r="O716" s="221"/>
      <c r="P716" s="221"/>
      <c r="Q716" s="221"/>
      <c r="R716" s="221"/>
    </row>
    <row r="717" spans="1:18">
      <c r="A717" s="277"/>
      <c r="B717" s="237"/>
      <c r="C717" s="237"/>
      <c r="D717" s="278"/>
      <c r="E717" s="278"/>
      <c r="F717" s="279"/>
      <c r="G717" s="278"/>
      <c r="H717" s="279"/>
      <c r="I717" s="278"/>
      <c r="J717" s="278"/>
      <c r="K717" s="278"/>
      <c r="L717" s="278"/>
      <c r="M717" s="278"/>
      <c r="N717" s="221"/>
      <c r="O717" s="221"/>
      <c r="P717" s="221"/>
      <c r="Q717" s="221"/>
      <c r="R717" s="221"/>
    </row>
    <row r="718" spans="1:18">
      <c r="A718" s="277"/>
      <c r="B718" s="237"/>
      <c r="C718" s="237"/>
      <c r="D718" s="278"/>
      <c r="E718" s="278"/>
      <c r="F718" s="279"/>
      <c r="G718" s="278"/>
      <c r="H718" s="279"/>
      <c r="I718" s="278"/>
      <c r="J718" s="278"/>
      <c r="K718" s="278"/>
      <c r="L718" s="278"/>
      <c r="M718" s="278"/>
      <c r="N718" s="221"/>
      <c r="O718" s="221"/>
      <c r="P718" s="221"/>
      <c r="Q718" s="221"/>
      <c r="R718" s="221"/>
    </row>
    <row r="719" spans="1:18">
      <c r="A719" s="277"/>
      <c r="B719" s="237"/>
      <c r="C719" s="237"/>
      <c r="D719" s="278"/>
      <c r="E719" s="278"/>
      <c r="F719" s="279"/>
      <c r="G719" s="278"/>
      <c r="H719" s="279"/>
      <c r="I719" s="278"/>
      <c r="J719" s="278"/>
      <c r="K719" s="278"/>
      <c r="L719" s="278"/>
      <c r="M719" s="278"/>
      <c r="N719" s="221"/>
      <c r="O719" s="221"/>
      <c r="P719" s="221"/>
      <c r="Q719" s="221"/>
      <c r="R719" s="221"/>
    </row>
    <row r="720" spans="1:18">
      <c r="A720" s="277"/>
      <c r="B720" s="237"/>
      <c r="C720" s="237"/>
      <c r="D720" s="278"/>
      <c r="E720" s="278"/>
      <c r="F720" s="279"/>
      <c r="G720" s="278"/>
      <c r="H720" s="279"/>
      <c r="I720" s="278"/>
      <c r="J720" s="278"/>
      <c r="K720" s="278"/>
      <c r="L720" s="278"/>
      <c r="M720" s="278"/>
      <c r="N720" s="221"/>
      <c r="O720" s="221"/>
      <c r="P720" s="221"/>
      <c r="Q720" s="221"/>
      <c r="R720" s="221"/>
    </row>
    <row r="721" spans="1:18">
      <c r="A721" s="277"/>
      <c r="B721" s="237"/>
      <c r="C721" s="237"/>
      <c r="D721" s="278"/>
      <c r="E721" s="278"/>
      <c r="F721" s="279"/>
      <c r="G721" s="278"/>
      <c r="H721" s="279"/>
      <c r="I721" s="278"/>
      <c r="J721" s="278"/>
      <c r="K721" s="278"/>
      <c r="L721" s="278"/>
      <c r="M721" s="278"/>
      <c r="N721" s="221"/>
      <c r="O721" s="221"/>
      <c r="P721" s="221"/>
      <c r="Q721" s="221"/>
      <c r="R721" s="221"/>
    </row>
    <row r="722" spans="1:18">
      <c r="A722" s="277"/>
      <c r="B722" s="237"/>
      <c r="C722" s="237"/>
      <c r="D722" s="278"/>
      <c r="E722" s="278"/>
      <c r="F722" s="279"/>
      <c r="G722" s="278"/>
      <c r="H722" s="279"/>
      <c r="I722" s="278"/>
      <c r="J722" s="278"/>
      <c r="K722" s="278"/>
      <c r="L722" s="278"/>
      <c r="M722" s="278"/>
      <c r="N722" s="221"/>
      <c r="O722" s="221"/>
      <c r="P722" s="221"/>
      <c r="Q722" s="221"/>
      <c r="R722" s="221"/>
    </row>
    <row r="723" spans="1:18">
      <c r="A723" s="277"/>
      <c r="B723" s="237"/>
      <c r="C723" s="237"/>
      <c r="D723" s="278"/>
      <c r="E723" s="278"/>
      <c r="F723" s="279"/>
      <c r="G723" s="278"/>
      <c r="H723" s="279"/>
      <c r="I723" s="278"/>
      <c r="J723" s="278"/>
      <c r="K723" s="278"/>
      <c r="L723" s="278"/>
      <c r="M723" s="278"/>
      <c r="N723" s="221"/>
      <c r="O723" s="221"/>
      <c r="P723" s="221"/>
      <c r="Q723" s="221"/>
      <c r="R723" s="221"/>
    </row>
    <row r="724" spans="1:18">
      <c r="A724" s="277"/>
      <c r="B724" s="237"/>
      <c r="C724" s="237"/>
      <c r="D724" s="278"/>
      <c r="E724" s="278"/>
      <c r="F724" s="279"/>
      <c r="G724" s="278"/>
      <c r="H724" s="279"/>
      <c r="I724" s="278"/>
      <c r="J724" s="278"/>
      <c r="K724" s="278"/>
      <c r="L724" s="278"/>
      <c r="M724" s="278"/>
      <c r="N724" s="221"/>
      <c r="O724" s="221"/>
      <c r="P724" s="221"/>
      <c r="Q724" s="221"/>
      <c r="R724" s="221"/>
    </row>
    <row r="725" spans="1:18">
      <c r="A725" s="277"/>
      <c r="B725" s="237"/>
      <c r="C725" s="237"/>
      <c r="D725" s="278"/>
      <c r="E725" s="278"/>
      <c r="F725" s="279"/>
      <c r="G725" s="278"/>
      <c r="H725" s="279"/>
      <c r="I725" s="278"/>
      <c r="J725" s="278"/>
      <c r="K725" s="278"/>
      <c r="L725" s="278"/>
      <c r="M725" s="278"/>
      <c r="N725" s="221"/>
      <c r="O725" s="221"/>
      <c r="P725" s="221"/>
      <c r="Q725" s="221"/>
      <c r="R725" s="221"/>
    </row>
    <row r="726" spans="1:18">
      <c r="A726" s="277"/>
      <c r="B726" s="237"/>
      <c r="C726" s="237"/>
      <c r="D726" s="278"/>
      <c r="E726" s="278"/>
      <c r="F726" s="279"/>
      <c r="G726" s="278"/>
      <c r="H726" s="279"/>
      <c r="I726" s="278"/>
      <c r="J726" s="278"/>
      <c r="K726" s="278"/>
      <c r="L726" s="278"/>
      <c r="M726" s="278"/>
      <c r="N726" s="221"/>
      <c r="O726" s="221"/>
      <c r="P726" s="221"/>
      <c r="Q726" s="221"/>
      <c r="R726" s="221"/>
    </row>
    <row r="727" spans="1:18">
      <c r="A727" s="277"/>
      <c r="B727" s="237"/>
      <c r="C727" s="237"/>
      <c r="D727" s="278"/>
      <c r="E727" s="278"/>
      <c r="F727" s="279"/>
      <c r="G727" s="278"/>
      <c r="H727" s="279"/>
      <c r="I727" s="278"/>
      <c r="J727" s="278"/>
      <c r="K727" s="278"/>
      <c r="L727" s="278"/>
      <c r="M727" s="278"/>
      <c r="N727" s="221"/>
      <c r="O727" s="221"/>
      <c r="P727" s="221"/>
      <c r="Q727" s="221"/>
      <c r="R727" s="221"/>
    </row>
    <row r="728" spans="1:18">
      <c r="A728" s="277"/>
      <c r="B728" s="237"/>
      <c r="C728" s="237"/>
      <c r="D728" s="278"/>
      <c r="E728" s="278"/>
      <c r="F728" s="279"/>
      <c r="G728" s="278"/>
      <c r="H728" s="279"/>
      <c r="I728" s="278"/>
      <c r="J728" s="278"/>
      <c r="K728" s="278"/>
      <c r="L728" s="278"/>
      <c r="M728" s="278"/>
      <c r="N728" s="221"/>
      <c r="O728" s="221"/>
      <c r="P728" s="221"/>
      <c r="Q728" s="221"/>
      <c r="R728" s="221"/>
    </row>
    <row r="729" spans="1:18">
      <c r="A729" s="277"/>
      <c r="B729" s="237"/>
      <c r="C729" s="237"/>
      <c r="D729" s="278"/>
      <c r="E729" s="278"/>
      <c r="F729" s="279"/>
      <c r="G729" s="278"/>
      <c r="H729" s="279"/>
      <c r="I729" s="278"/>
      <c r="J729" s="278"/>
      <c r="K729" s="278"/>
      <c r="L729" s="278"/>
      <c r="M729" s="278"/>
      <c r="N729" s="221"/>
      <c r="O729" s="221"/>
      <c r="P729" s="221"/>
      <c r="Q729" s="221"/>
      <c r="R729" s="221"/>
    </row>
    <row r="730" spans="1:18">
      <c r="A730" s="277"/>
      <c r="B730" s="237"/>
      <c r="C730" s="237"/>
      <c r="D730" s="278"/>
      <c r="E730" s="278"/>
      <c r="F730" s="279"/>
      <c r="G730" s="278"/>
      <c r="H730" s="279"/>
      <c r="I730" s="278"/>
      <c r="J730" s="278"/>
      <c r="K730" s="278"/>
      <c r="L730" s="278"/>
      <c r="M730" s="278"/>
      <c r="N730" s="221"/>
      <c r="O730" s="221"/>
      <c r="P730" s="221"/>
      <c r="Q730" s="221"/>
      <c r="R730" s="221"/>
    </row>
    <row r="731" spans="1:18">
      <c r="A731" s="277"/>
      <c r="B731" s="237"/>
      <c r="C731" s="237"/>
      <c r="D731" s="278"/>
      <c r="E731" s="278"/>
      <c r="F731" s="279"/>
      <c r="G731" s="278"/>
      <c r="H731" s="279"/>
      <c r="I731" s="278"/>
      <c r="J731" s="278"/>
      <c r="K731" s="278"/>
      <c r="L731" s="278"/>
      <c r="M731" s="278"/>
      <c r="N731" s="221"/>
      <c r="O731" s="221"/>
      <c r="P731" s="221"/>
      <c r="Q731" s="221"/>
      <c r="R731" s="221"/>
    </row>
    <row r="732" spans="1:18">
      <c r="A732" s="277"/>
      <c r="B732" s="237"/>
      <c r="C732" s="237"/>
      <c r="D732" s="278"/>
      <c r="E732" s="278"/>
      <c r="F732" s="279"/>
      <c r="G732" s="278"/>
      <c r="H732" s="279"/>
      <c r="I732" s="278"/>
      <c r="J732" s="278"/>
      <c r="K732" s="278"/>
      <c r="L732" s="278"/>
      <c r="M732" s="278"/>
      <c r="N732" s="221"/>
      <c r="O732" s="221"/>
      <c r="P732" s="221"/>
      <c r="Q732" s="221"/>
      <c r="R732" s="221"/>
    </row>
    <row r="733" spans="1:18">
      <c r="A733" s="277"/>
      <c r="B733" s="237"/>
      <c r="C733" s="237"/>
      <c r="D733" s="278"/>
      <c r="E733" s="278"/>
      <c r="F733" s="279"/>
      <c r="G733" s="278"/>
      <c r="H733" s="279"/>
      <c r="I733" s="278"/>
      <c r="J733" s="278"/>
      <c r="K733" s="278"/>
      <c r="L733" s="278"/>
      <c r="M733" s="278"/>
      <c r="N733" s="221"/>
      <c r="O733" s="221"/>
      <c r="P733" s="221"/>
      <c r="Q733" s="221"/>
      <c r="R733" s="221"/>
    </row>
    <row r="734" spans="1:18">
      <c r="A734" s="277"/>
      <c r="B734" s="237"/>
      <c r="C734" s="237"/>
      <c r="D734" s="278"/>
      <c r="E734" s="278"/>
      <c r="F734" s="279"/>
      <c r="G734" s="278"/>
      <c r="H734" s="279"/>
      <c r="I734" s="278"/>
      <c r="J734" s="278"/>
      <c r="K734" s="278"/>
      <c r="L734" s="278"/>
      <c r="M734" s="278"/>
      <c r="N734" s="221"/>
      <c r="O734" s="221"/>
      <c r="P734" s="221"/>
      <c r="Q734" s="221"/>
      <c r="R734" s="221"/>
    </row>
    <row r="735" spans="1:18">
      <c r="A735" s="277"/>
      <c r="B735" s="237"/>
      <c r="C735" s="237"/>
      <c r="D735" s="278"/>
      <c r="E735" s="278"/>
      <c r="F735" s="279"/>
      <c r="G735" s="278"/>
      <c r="H735" s="279"/>
      <c r="I735" s="278"/>
      <c r="J735" s="278"/>
      <c r="K735" s="278"/>
      <c r="L735" s="278"/>
      <c r="M735" s="278"/>
      <c r="N735" s="221"/>
      <c r="O735" s="221"/>
      <c r="P735" s="221"/>
      <c r="Q735" s="221"/>
      <c r="R735" s="221"/>
    </row>
    <row r="736" spans="1:18">
      <c r="A736" s="277"/>
      <c r="B736" s="237"/>
      <c r="C736" s="237"/>
      <c r="D736" s="278"/>
      <c r="E736" s="278"/>
      <c r="F736" s="279"/>
      <c r="G736" s="278"/>
      <c r="H736" s="279"/>
      <c r="I736" s="278"/>
      <c r="J736" s="278"/>
      <c r="K736" s="278"/>
      <c r="L736" s="278"/>
      <c r="M736" s="278"/>
      <c r="N736" s="221"/>
      <c r="O736" s="221"/>
      <c r="P736" s="221"/>
      <c r="Q736" s="221"/>
      <c r="R736" s="221"/>
    </row>
    <row r="737" spans="1:18">
      <c r="A737" s="277"/>
      <c r="B737" s="237"/>
      <c r="C737" s="237"/>
      <c r="D737" s="278"/>
      <c r="E737" s="278"/>
      <c r="F737" s="279"/>
      <c r="G737" s="278"/>
      <c r="H737" s="279"/>
      <c r="I737" s="278"/>
      <c r="J737" s="278"/>
      <c r="K737" s="278"/>
      <c r="L737" s="278"/>
      <c r="M737" s="278"/>
      <c r="N737" s="221"/>
      <c r="O737" s="221"/>
      <c r="P737" s="221"/>
      <c r="Q737" s="221"/>
      <c r="R737" s="221"/>
    </row>
    <row r="738" spans="1:18">
      <c r="A738" s="277"/>
      <c r="B738" s="237"/>
      <c r="C738" s="237"/>
      <c r="D738" s="278"/>
      <c r="E738" s="278"/>
      <c r="F738" s="279"/>
      <c r="G738" s="278"/>
      <c r="H738" s="279"/>
      <c r="I738" s="278"/>
      <c r="J738" s="278"/>
      <c r="K738" s="278"/>
      <c r="L738" s="278"/>
      <c r="M738" s="278"/>
      <c r="N738" s="221"/>
      <c r="O738" s="221"/>
      <c r="P738" s="221"/>
      <c r="Q738" s="221"/>
      <c r="R738" s="221"/>
    </row>
    <row r="739" spans="1:18">
      <c r="A739" s="277"/>
      <c r="B739" s="237"/>
      <c r="C739" s="237"/>
      <c r="D739" s="278"/>
      <c r="E739" s="278"/>
      <c r="F739" s="279"/>
      <c r="G739" s="278"/>
      <c r="H739" s="279"/>
      <c r="I739" s="278"/>
      <c r="J739" s="278"/>
      <c r="K739" s="278"/>
      <c r="L739" s="278"/>
      <c r="M739" s="278"/>
      <c r="N739" s="221"/>
      <c r="O739" s="221"/>
      <c r="P739" s="221"/>
      <c r="Q739" s="221"/>
      <c r="R739" s="221"/>
    </row>
    <row r="740" spans="1:18">
      <c r="A740" s="277"/>
      <c r="B740" s="237"/>
      <c r="C740" s="237"/>
      <c r="D740" s="278"/>
      <c r="E740" s="278"/>
      <c r="F740" s="279"/>
      <c r="G740" s="278"/>
      <c r="H740" s="279"/>
      <c r="I740" s="278"/>
      <c r="J740" s="278"/>
      <c r="K740" s="278"/>
      <c r="L740" s="278"/>
      <c r="M740" s="278"/>
      <c r="N740" s="221"/>
      <c r="O740" s="221"/>
      <c r="P740" s="221"/>
      <c r="Q740" s="221"/>
      <c r="R740" s="221"/>
    </row>
    <row r="741" spans="1:18">
      <c r="A741" s="277"/>
      <c r="B741" s="237"/>
      <c r="C741" s="237"/>
      <c r="D741" s="278"/>
      <c r="E741" s="278"/>
      <c r="F741" s="279"/>
      <c r="G741" s="278"/>
      <c r="H741" s="279"/>
      <c r="I741" s="278"/>
      <c r="J741" s="278"/>
      <c r="K741" s="278"/>
      <c r="L741" s="278"/>
      <c r="M741" s="278"/>
      <c r="N741" s="221"/>
      <c r="O741" s="221"/>
      <c r="P741" s="221"/>
      <c r="Q741" s="221"/>
      <c r="R741" s="221"/>
    </row>
    <row r="742" spans="1:18">
      <c r="A742" s="277"/>
      <c r="B742" s="237"/>
      <c r="C742" s="237"/>
      <c r="D742" s="278"/>
      <c r="E742" s="278"/>
      <c r="F742" s="279"/>
      <c r="G742" s="278"/>
      <c r="H742" s="279"/>
      <c r="I742" s="278"/>
      <c r="J742" s="278"/>
      <c r="K742" s="278"/>
      <c r="L742" s="278"/>
      <c r="M742" s="278"/>
      <c r="N742" s="221"/>
      <c r="O742" s="221"/>
      <c r="P742" s="221"/>
      <c r="Q742" s="221"/>
      <c r="R742" s="221"/>
    </row>
    <row r="743" spans="1:18">
      <c r="A743" s="277"/>
      <c r="B743" s="237"/>
      <c r="C743" s="237"/>
      <c r="D743" s="278"/>
      <c r="E743" s="278"/>
      <c r="F743" s="279"/>
      <c r="G743" s="278"/>
      <c r="H743" s="279"/>
      <c r="I743" s="278"/>
      <c r="J743" s="278"/>
      <c r="K743" s="278"/>
      <c r="L743" s="278"/>
      <c r="M743" s="278"/>
      <c r="N743" s="221"/>
      <c r="O743" s="221"/>
      <c r="P743" s="221"/>
      <c r="Q743" s="221"/>
      <c r="R743" s="221"/>
    </row>
    <row r="744" spans="1:18">
      <c r="A744" s="277"/>
      <c r="B744" s="237"/>
      <c r="C744" s="237"/>
      <c r="D744" s="278"/>
      <c r="E744" s="278"/>
      <c r="F744" s="279"/>
      <c r="G744" s="278"/>
      <c r="H744" s="279"/>
      <c r="I744" s="278"/>
      <c r="J744" s="278"/>
      <c r="K744" s="278"/>
      <c r="L744" s="278"/>
      <c r="M744" s="278"/>
      <c r="N744" s="221"/>
      <c r="O744" s="221"/>
      <c r="P744" s="221"/>
      <c r="Q744" s="221"/>
      <c r="R744" s="221"/>
    </row>
    <row r="745" spans="1:18">
      <c r="A745" s="277"/>
      <c r="B745" s="237"/>
      <c r="C745" s="237"/>
      <c r="D745" s="278"/>
      <c r="E745" s="278"/>
      <c r="F745" s="279"/>
      <c r="G745" s="278"/>
      <c r="H745" s="279"/>
      <c r="I745" s="278"/>
      <c r="J745" s="278"/>
      <c r="K745" s="278"/>
      <c r="L745" s="278"/>
      <c r="M745" s="278"/>
      <c r="N745" s="221"/>
      <c r="O745" s="221"/>
      <c r="P745" s="221"/>
      <c r="Q745" s="221"/>
      <c r="R745" s="221"/>
    </row>
    <row r="746" spans="1:18">
      <c r="A746" s="277"/>
      <c r="B746" s="237"/>
      <c r="C746" s="237"/>
      <c r="D746" s="278"/>
      <c r="E746" s="278"/>
      <c r="F746" s="279"/>
      <c r="G746" s="278"/>
      <c r="H746" s="279"/>
      <c r="I746" s="278"/>
      <c r="J746" s="278"/>
      <c r="K746" s="278"/>
      <c r="L746" s="278"/>
      <c r="M746" s="278"/>
      <c r="N746" s="221"/>
      <c r="O746" s="221"/>
      <c r="P746" s="221"/>
      <c r="Q746" s="221"/>
      <c r="R746" s="221"/>
    </row>
    <row r="747" spans="1:18">
      <c r="A747" s="277"/>
      <c r="B747" s="237"/>
      <c r="C747" s="237"/>
      <c r="D747" s="278"/>
      <c r="E747" s="278"/>
      <c r="F747" s="279"/>
      <c r="G747" s="278"/>
      <c r="H747" s="279"/>
      <c r="I747" s="278"/>
      <c r="J747" s="278"/>
      <c r="K747" s="278"/>
      <c r="L747" s="278"/>
      <c r="M747" s="278"/>
      <c r="N747" s="221"/>
      <c r="O747" s="221"/>
      <c r="P747" s="221"/>
      <c r="Q747" s="221"/>
      <c r="R747" s="221"/>
    </row>
    <row r="748" spans="1:18">
      <c r="A748" s="277"/>
      <c r="B748" s="237"/>
      <c r="C748" s="237"/>
      <c r="D748" s="278"/>
      <c r="E748" s="278"/>
      <c r="F748" s="279"/>
      <c r="G748" s="278"/>
      <c r="H748" s="279"/>
      <c r="I748" s="278"/>
      <c r="J748" s="278"/>
      <c r="K748" s="278"/>
      <c r="L748" s="278"/>
      <c r="M748" s="278"/>
      <c r="N748" s="221"/>
      <c r="O748" s="221"/>
      <c r="P748" s="221"/>
      <c r="Q748" s="221"/>
      <c r="R748" s="221"/>
    </row>
    <row r="749" spans="1:18">
      <c r="A749" s="277"/>
      <c r="B749" s="237"/>
      <c r="C749" s="237"/>
      <c r="D749" s="278"/>
      <c r="E749" s="278"/>
      <c r="F749" s="279"/>
      <c r="G749" s="278"/>
      <c r="H749" s="279"/>
      <c r="I749" s="278"/>
      <c r="J749" s="278"/>
      <c r="K749" s="278"/>
      <c r="L749" s="278"/>
      <c r="M749" s="278"/>
      <c r="N749" s="221"/>
      <c r="O749" s="221"/>
      <c r="P749" s="221"/>
      <c r="Q749" s="221"/>
      <c r="R749" s="221"/>
    </row>
    <row r="750" spans="1:18">
      <c r="A750" s="277"/>
      <c r="B750" s="237"/>
      <c r="C750" s="237"/>
      <c r="D750" s="278"/>
      <c r="E750" s="278"/>
      <c r="F750" s="279"/>
      <c r="G750" s="278"/>
      <c r="H750" s="279"/>
      <c r="I750" s="278"/>
      <c r="J750" s="278"/>
      <c r="K750" s="278"/>
      <c r="L750" s="278"/>
      <c r="M750" s="278"/>
      <c r="N750" s="221"/>
      <c r="O750" s="221"/>
      <c r="P750" s="221"/>
      <c r="Q750" s="221"/>
      <c r="R750" s="221"/>
    </row>
    <row r="751" spans="1:18">
      <c r="A751" s="277"/>
      <c r="B751" s="237"/>
      <c r="C751" s="237"/>
      <c r="D751" s="278"/>
      <c r="E751" s="278"/>
      <c r="F751" s="279"/>
      <c r="G751" s="278"/>
      <c r="H751" s="279"/>
      <c r="I751" s="278"/>
      <c r="J751" s="278"/>
      <c r="K751" s="278"/>
      <c r="L751" s="278"/>
      <c r="M751" s="278"/>
      <c r="N751" s="221"/>
      <c r="O751" s="221"/>
      <c r="P751" s="221"/>
      <c r="Q751" s="221"/>
      <c r="R751" s="221"/>
    </row>
    <row r="752" spans="1:18">
      <c r="A752" s="277"/>
      <c r="B752" s="237"/>
      <c r="C752" s="237"/>
      <c r="D752" s="278"/>
      <c r="E752" s="278"/>
      <c r="F752" s="279"/>
      <c r="G752" s="278"/>
      <c r="H752" s="279"/>
      <c r="I752" s="278"/>
      <c r="J752" s="278"/>
      <c r="K752" s="278"/>
      <c r="L752" s="278"/>
      <c r="M752" s="278"/>
      <c r="N752" s="221"/>
      <c r="O752" s="221"/>
      <c r="P752" s="221"/>
      <c r="Q752" s="221"/>
      <c r="R752" s="221"/>
    </row>
    <row r="753" spans="1:18">
      <c r="A753" s="277"/>
      <c r="B753" s="237"/>
      <c r="C753" s="237"/>
      <c r="D753" s="278"/>
      <c r="E753" s="278"/>
      <c r="F753" s="279"/>
      <c r="G753" s="278"/>
      <c r="H753" s="279"/>
      <c r="I753" s="278"/>
      <c r="J753" s="278"/>
      <c r="K753" s="278"/>
      <c r="L753" s="278"/>
      <c r="M753" s="278"/>
      <c r="N753" s="221"/>
      <c r="O753" s="221"/>
      <c r="P753" s="221"/>
      <c r="Q753" s="221"/>
      <c r="R753" s="221"/>
    </row>
    <row r="754" spans="1:18">
      <c r="A754" s="277"/>
      <c r="B754" s="237"/>
      <c r="C754" s="237"/>
      <c r="D754" s="278"/>
      <c r="E754" s="278"/>
      <c r="F754" s="279"/>
      <c r="G754" s="278"/>
      <c r="H754" s="279"/>
      <c r="I754" s="278"/>
      <c r="J754" s="278"/>
      <c r="K754" s="278"/>
      <c r="L754" s="278"/>
      <c r="M754" s="278"/>
      <c r="N754" s="221"/>
      <c r="O754" s="221"/>
      <c r="P754" s="221"/>
      <c r="Q754" s="221"/>
      <c r="R754" s="221"/>
    </row>
    <row r="755" spans="1:18">
      <c r="A755" s="277"/>
      <c r="B755" s="237"/>
      <c r="C755" s="237"/>
      <c r="D755" s="278"/>
      <c r="E755" s="278"/>
      <c r="F755" s="279"/>
      <c r="G755" s="278"/>
      <c r="H755" s="279"/>
      <c r="I755" s="278"/>
      <c r="J755" s="278"/>
      <c r="K755" s="278"/>
      <c r="L755" s="278"/>
      <c r="M755" s="278"/>
      <c r="N755" s="221"/>
      <c r="O755" s="221"/>
      <c r="P755" s="221"/>
      <c r="Q755" s="221"/>
      <c r="R755" s="221"/>
    </row>
    <row r="756" spans="1:18">
      <c r="A756" s="277"/>
      <c r="B756" s="237"/>
      <c r="C756" s="237"/>
      <c r="D756" s="278"/>
      <c r="E756" s="278"/>
      <c r="F756" s="279"/>
      <c r="G756" s="278"/>
      <c r="H756" s="279"/>
      <c r="I756" s="278"/>
      <c r="J756" s="278"/>
      <c r="K756" s="278"/>
      <c r="L756" s="278"/>
      <c r="M756" s="278"/>
      <c r="N756" s="221"/>
      <c r="O756" s="221"/>
      <c r="P756" s="221"/>
      <c r="Q756" s="221"/>
      <c r="R756" s="221"/>
    </row>
    <row r="757" spans="1:18">
      <c r="A757" s="277"/>
      <c r="B757" s="237"/>
      <c r="C757" s="237"/>
      <c r="D757" s="278"/>
      <c r="E757" s="278"/>
      <c r="F757" s="279"/>
      <c r="G757" s="278"/>
      <c r="H757" s="279"/>
      <c r="I757" s="278"/>
      <c r="J757" s="278"/>
      <c r="K757" s="278"/>
      <c r="L757" s="278"/>
      <c r="M757" s="278"/>
      <c r="N757" s="221"/>
      <c r="O757" s="221"/>
      <c r="P757" s="221"/>
      <c r="Q757" s="221"/>
      <c r="R757" s="221"/>
    </row>
    <row r="758" spans="1:18">
      <c r="A758" s="277"/>
      <c r="B758" s="237"/>
      <c r="C758" s="237"/>
      <c r="D758" s="278"/>
      <c r="E758" s="278"/>
      <c r="F758" s="279"/>
      <c r="G758" s="278"/>
      <c r="H758" s="279"/>
      <c r="I758" s="278"/>
      <c r="J758" s="278"/>
      <c r="K758" s="278"/>
      <c r="L758" s="278"/>
      <c r="M758" s="278"/>
      <c r="N758" s="221"/>
      <c r="O758" s="221"/>
      <c r="P758" s="221"/>
      <c r="Q758" s="221"/>
      <c r="R758" s="221"/>
    </row>
    <row r="759" spans="1:18">
      <c r="A759" s="277"/>
      <c r="B759" s="237"/>
      <c r="C759" s="237"/>
      <c r="D759" s="278"/>
      <c r="E759" s="278"/>
      <c r="F759" s="279"/>
      <c r="G759" s="278"/>
      <c r="H759" s="279"/>
      <c r="I759" s="278"/>
      <c r="J759" s="278"/>
      <c r="K759" s="278"/>
      <c r="L759" s="278"/>
      <c r="M759" s="278"/>
      <c r="N759" s="221"/>
      <c r="O759" s="221"/>
      <c r="P759" s="221"/>
      <c r="Q759" s="221"/>
      <c r="R759" s="221"/>
    </row>
    <row r="760" spans="1:18">
      <c r="A760" s="277"/>
      <c r="B760" s="237"/>
      <c r="C760" s="237"/>
      <c r="D760" s="278"/>
      <c r="E760" s="278"/>
      <c r="F760" s="279"/>
      <c r="G760" s="278"/>
      <c r="H760" s="279"/>
      <c r="I760" s="278"/>
      <c r="J760" s="278"/>
      <c r="K760" s="278"/>
      <c r="L760" s="278"/>
      <c r="M760" s="278"/>
      <c r="N760" s="221"/>
      <c r="O760" s="221"/>
      <c r="P760" s="221"/>
      <c r="Q760" s="221"/>
      <c r="R760" s="221"/>
    </row>
    <row r="761" spans="1:18">
      <c r="A761" s="277"/>
      <c r="B761" s="237"/>
      <c r="C761" s="237"/>
      <c r="D761" s="278"/>
      <c r="E761" s="278"/>
      <c r="F761" s="279"/>
      <c r="G761" s="278"/>
      <c r="H761" s="279"/>
      <c r="I761" s="278"/>
      <c r="J761" s="278"/>
      <c r="K761" s="278"/>
      <c r="L761" s="278"/>
      <c r="M761" s="278"/>
      <c r="N761" s="221"/>
      <c r="O761" s="221"/>
      <c r="P761" s="221"/>
      <c r="Q761" s="221"/>
      <c r="R761" s="221"/>
    </row>
    <row r="762" spans="1:18">
      <c r="A762" s="277"/>
      <c r="B762" s="237"/>
      <c r="C762" s="237"/>
      <c r="D762" s="278"/>
      <c r="E762" s="278"/>
      <c r="F762" s="279"/>
      <c r="G762" s="278"/>
      <c r="H762" s="279"/>
      <c r="I762" s="278"/>
      <c r="J762" s="278"/>
      <c r="K762" s="278"/>
      <c r="L762" s="278"/>
      <c r="M762" s="278"/>
      <c r="N762" s="221"/>
      <c r="O762" s="221"/>
      <c r="P762" s="221"/>
      <c r="Q762" s="221"/>
      <c r="R762" s="221"/>
    </row>
    <row r="763" spans="1:18">
      <c r="A763" s="277"/>
      <c r="B763" s="237"/>
      <c r="C763" s="237"/>
      <c r="D763" s="278"/>
      <c r="E763" s="278"/>
      <c r="F763" s="279"/>
      <c r="G763" s="278"/>
      <c r="H763" s="279"/>
      <c r="I763" s="278"/>
      <c r="J763" s="278"/>
      <c r="K763" s="278"/>
      <c r="L763" s="278"/>
      <c r="M763" s="278"/>
      <c r="N763" s="221"/>
      <c r="O763" s="221"/>
      <c r="P763" s="221"/>
      <c r="Q763" s="221"/>
      <c r="R763" s="221"/>
    </row>
    <row r="764" spans="1:18">
      <c r="A764" s="277"/>
      <c r="B764" s="237"/>
      <c r="C764" s="237"/>
      <c r="D764" s="278"/>
      <c r="E764" s="278"/>
      <c r="F764" s="279"/>
      <c r="G764" s="278"/>
      <c r="H764" s="279"/>
      <c r="I764" s="278"/>
      <c r="J764" s="278"/>
      <c r="K764" s="278"/>
      <c r="L764" s="278"/>
      <c r="M764" s="278"/>
      <c r="N764" s="221"/>
      <c r="O764" s="221"/>
      <c r="P764" s="221"/>
      <c r="Q764" s="221"/>
      <c r="R764" s="221"/>
    </row>
    <row r="765" spans="1:18">
      <c r="A765" s="277"/>
      <c r="B765" s="237"/>
      <c r="C765" s="237"/>
      <c r="D765" s="278"/>
      <c r="E765" s="278"/>
      <c r="F765" s="279"/>
      <c r="G765" s="278"/>
      <c r="H765" s="279"/>
      <c r="I765" s="278"/>
      <c r="J765" s="278"/>
      <c r="K765" s="278"/>
      <c r="L765" s="278"/>
      <c r="M765" s="278"/>
      <c r="N765" s="221"/>
      <c r="O765" s="221"/>
      <c r="P765" s="221"/>
      <c r="Q765" s="221"/>
      <c r="R765" s="221"/>
    </row>
    <row r="766" spans="1:18">
      <c r="A766" s="277"/>
      <c r="B766" s="237"/>
      <c r="C766" s="237"/>
      <c r="D766" s="278"/>
      <c r="E766" s="278"/>
      <c r="F766" s="279"/>
      <c r="G766" s="278"/>
      <c r="H766" s="279"/>
      <c r="I766" s="278"/>
      <c r="J766" s="278"/>
      <c r="K766" s="278"/>
      <c r="L766" s="278"/>
      <c r="M766" s="278"/>
      <c r="N766" s="221"/>
      <c r="O766" s="221"/>
      <c r="P766" s="221"/>
      <c r="Q766" s="221"/>
      <c r="R766" s="221"/>
    </row>
    <row r="767" spans="1:18">
      <c r="A767" s="277"/>
      <c r="B767" s="237"/>
      <c r="C767" s="237"/>
      <c r="D767" s="278"/>
      <c r="E767" s="278"/>
      <c r="F767" s="279"/>
      <c r="G767" s="278"/>
      <c r="H767" s="279"/>
      <c r="I767" s="278"/>
      <c r="J767" s="278"/>
      <c r="K767" s="278"/>
      <c r="L767" s="278"/>
      <c r="M767" s="278"/>
      <c r="N767" s="221"/>
      <c r="O767" s="221"/>
      <c r="P767" s="221"/>
      <c r="Q767" s="221"/>
      <c r="R767" s="221"/>
    </row>
    <row r="768" spans="1:18">
      <c r="A768" s="277"/>
      <c r="B768" s="237"/>
      <c r="C768" s="237"/>
      <c r="D768" s="278"/>
      <c r="E768" s="278"/>
      <c r="F768" s="279"/>
      <c r="G768" s="278"/>
      <c r="H768" s="279"/>
      <c r="I768" s="278"/>
      <c r="J768" s="278"/>
      <c r="K768" s="278"/>
      <c r="L768" s="278"/>
      <c r="M768" s="278"/>
      <c r="N768" s="221"/>
      <c r="O768" s="221"/>
      <c r="P768" s="221"/>
      <c r="Q768" s="221"/>
      <c r="R768" s="221"/>
    </row>
    <row r="769" spans="1:18">
      <c r="A769" s="277"/>
      <c r="B769" s="237"/>
      <c r="C769" s="237"/>
      <c r="D769" s="278"/>
      <c r="E769" s="278"/>
      <c r="F769" s="279"/>
      <c r="G769" s="278"/>
      <c r="H769" s="279"/>
      <c r="I769" s="278"/>
      <c r="J769" s="278"/>
      <c r="K769" s="278"/>
      <c r="L769" s="278"/>
      <c r="M769" s="278"/>
      <c r="N769" s="221"/>
      <c r="O769" s="221"/>
      <c r="P769" s="221"/>
      <c r="Q769" s="221"/>
      <c r="R769" s="221"/>
    </row>
    <row r="770" spans="1:18">
      <c r="A770" s="277"/>
      <c r="B770" s="237"/>
      <c r="C770" s="237"/>
      <c r="D770" s="278"/>
      <c r="E770" s="278"/>
      <c r="F770" s="279"/>
      <c r="G770" s="278"/>
      <c r="H770" s="279"/>
      <c r="I770" s="278"/>
      <c r="J770" s="278"/>
      <c r="K770" s="278"/>
      <c r="L770" s="278"/>
      <c r="M770" s="278"/>
      <c r="N770" s="221"/>
      <c r="O770" s="221"/>
      <c r="P770" s="221"/>
      <c r="Q770" s="221"/>
      <c r="R770" s="221"/>
    </row>
    <row r="771" spans="1:18">
      <c r="A771" s="277"/>
      <c r="B771" s="237"/>
      <c r="C771" s="237"/>
      <c r="D771" s="278"/>
      <c r="E771" s="278"/>
      <c r="F771" s="279"/>
      <c r="G771" s="278"/>
      <c r="H771" s="279"/>
      <c r="I771" s="278"/>
      <c r="J771" s="278"/>
      <c r="K771" s="278"/>
      <c r="L771" s="278"/>
      <c r="M771" s="278"/>
      <c r="N771" s="221"/>
      <c r="O771" s="221"/>
      <c r="P771" s="221"/>
      <c r="Q771" s="221"/>
      <c r="R771" s="221"/>
    </row>
    <row r="772" spans="1:18">
      <c r="A772" s="277"/>
      <c r="B772" s="237"/>
      <c r="C772" s="237"/>
      <c r="D772" s="278"/>
      <c r="E772" s="278"/>
      <c r="F772" s="279"/>
      <c r="G772" s="278"/>
      <c r="H772" s="279"/>
      <c r="I772" s="278"/>
      <c r="J772" s="278"/>
      <c r="K772" s="278"/>
      <c r="L772" s="278"/>
      <c r="M772" s="278"/>
      <c r="N772" s="221"/>
      <c r="O772" s="221"/>
      <c r="P772" s="221"/>
      <c r="Q772" s="221"/>
      <c r="R772" s="221"/>
    </row>
    <row r="773" spans="1:18">
      <c r="A773" s="277"/>
      <c r="B773" s="237"/>
      <c r="C773" s="237"/>
      <c r="D773" s="278"/>
      <c r="E773" s="278"/>
      <c r="F773" s="279"/>
      <c r="G773" s="278"/>
      <c r="H773" s="279"/>
      <c r="I773" s="278"/>
      <c r="J773" s="278"/>
      <c r="K773" s="278"/>
      <c r="L773" s="278"/>
      <c r="M773" s="278"/>
      <c r="N773" s="221"/>
      <c r="O773" s="221"/>
      <c r="P773" s="221"/>
      <c r="Q773" s="221"/>
      <c r="R773" s="221"/>
    </row>
    <row r="774" spans="1:18">
      <c r="A774" s="277"/>
      <c r="B774" s="237"/>
      <c r="C774" s="237"/>
      <c r="D774" s="278"/>
      <c r="E774" s="278"/>
      <c r="F774" s="279"/>
      <c r="G774" s="278"/>
      <c r="H774" s="279"/>
      <c r="I774" s="278"/>
      <c r="J774" s="278"/>
      <c r="K774" s="278"/>
      <c r="L774" s="278"/>
      <c r="M774" s="278"/>
      <c r="N774" s="221"/>
      <c r="O774" s="221"/>
      <c r="P774" s="221"/>
      <c r="Q774" s="221"/>
      <c r="R774" s="221"/>
    </row>
    <row r="775" spans="1:18">
      <c r="A775" s="277"/>
      <c r="B775" s="237"/>
      <c r="C775" s="237"/>
      <c r="D775" s="278"/>
      <c r="E775" s="278"/>
      <c r="F775" s="279"/>
      <c r="G775" s="278"/>
      <c r="H775" s="279"/>
      <c r="I775" s="278"/>
      <c r="J775" s="278"/>
      <c r="K775" s="278"/>
      <c r="L775" s="278"/>
      <c r="M775" s="278"/>
      <c r="N775" s="221"/>
      <c r="O775" s="221"/>
      <c r="P775" s="221"/>
      <c r="Q775" s="221"/>
      <c r="R775" s="221"/>
    </row>
    <row r="776" spans="1:18">
      <c r="A776" s="277"/>
      <c r="B776" s="237"/>
      <c r="C776" s="237"/>
      <c r="D776" s="278"/>
      <c r="E776" s="278"/>
      <c r="F776" s="279"/>
      <c r="G776" s="278"/>
      <c r="H776" s="279"/>
      <c r="I776" s="278"/>
      <c r="J776" s="278"/>
      <c r="K776" s="278"/>
      <c r="L776" s="278"/>
      <c r="M776" s="278"/>
      <c r="N776" s="221"/>
      <c r="O776" s="221"/>
      <c r="P776" s="221"/>
      <c r="Q776" s="221"/>
      <c r="R776" s="221"/>
    </row>
    <row r="777" spans="1:18">
      <c r="A777" s="277"/>
      <c r="B777" s="237"/>
      <c r="C777" s="237"/>
      <c r="D777" s="278"/>
      <c r="E777" s="278"/>
      <c r="F777" s="279"/>
      <c r="G777" s="278"/>
      <c r="H777" s="279"/>
      <c r="I777" s="278"/>
      <c r="J777" s="278"/>
      <c r="K777" s="278"/>
      <c r="L777" s="278"/>
      <c r="M777" s="278"/>
      <c r="N777" s="221"/>
      <c r="O777" s="221"/>
      <c r="P777" s="221"/>
      <c r="Q777" s="221"/>
      <c r="R777" s="221"/>
    </row>
    <row r="778" spans="1:18">
      <c r="A778" s="277"/>
      <c r="B778" s="237"/>
      <c r="C778" s="237"/>
      <c r="D778" s="278"/>
      <c r="E778" s="278"/>
      <c r="F778" s="279"/>
      <c r="G778" s="278"/>
      <c r="H778" s="279"/>
      <c r="I778" s="278"/>
      <c r="J778" s="278"/>
      <c r="K778" s="278"/>
      <c r="L778" s="278"/>
      <c r="M778" s="278"/>
      <c r="N778" s="221"/>
      <c r="O778" s="221"/>
      <c r="P778" s="221"/>
      <c r="Q778" s="221"/>
      <c r="R778" s="221"/>
    </row>
    <row r="779" spans="1:18">
      <c r="A779" s="277"/>
      <c r="B779" s="237"/>
      <c r="C779" s="237"/>
      <c r="D779" s="278"/>
      <c r="E779" s="278"/>
      <c r="F779" s="279"/>
      <c r="G779" s="278"/>
      <c r="H779" s="279"/>
      <c r="I779" s="278"/>
      <c r="J779" s="278"/>
      <c r="K779" s="278"/>
      <c r="L779" s="278"/>
      <c r="M779" s="278"/>
      <c r="N779" s="221"/>
      <c r="O779" s="221"/>
      <c r="P779" s="221"/>
      <c r="Q779" s="221"/>
      <c r="R779" s="221"/>
    </row>
    <row r="780" spans="1:18">
      <c r="A780" s="277"/>
      <c r="B780" s="237"/>
      <c r="C780" s="237"/>
      <c r="D780" s="278"/>
      <c r="E780" s="278"/>
      <c r="F780" s="279"/>
      <c r="G780" s="278"/>
      <c r="H780" s="279"/>
      <c r="I780" s="278"/>
      <c r="J780" s="278"/>
      <c r="K780" s="278"/>
      <c r="L780" s="278"/>
      <c r="M780" s="278"/>
      <c r="N780" s="221"/>
      <c r="O780" s="221"/>
      <c r="P780" s="221"/>
      <c r="Q780" s="221"/>
      <c r="R780" s="221"/>
    </row>
    <row r="781" spans="1:18">
      <c r="A781" s="277"/>
      <c r="B781" s="237"/>
      <c r="C781" s="237"/>
      <c r="D781" s="278"/>
      <c r="E781" s="278"/>
      <c r="F781" s="279"/>
      <c r="G781" s="278"/>
      <c r="H781" s="279"/>
      <c r="I781" s="278"/>
      <c r="J781" s="278"/>
      <c r="K781" s="278"/>
      <c r="L781" s="278"/>
      <c r="M781" s="278"/>
      <c r="N781" s="221"/>
      <c r="O781" s="221"/>
      <c r="P781" s="221"/>
      <c r="Q781" s="221"/>
      <c r="R781" s="221"/>
    </row>
    <row r="782" spans="1:18">
      <c r="A782" s="277"/>
      <c r="B782" s="237"/>
      <c r="C782" s="237"/>
      <c r="D782" s="278"/>
      <c r="E782" s="278"/>
      <c r="F782" s="279"/>
      <c r="G782" s="278"/>
      <c r="H782" s="279"/>
      <c r="I782" s="278"/>
      <c r="J782" s="278"/>
      <c r="K782" s="278"/>
      <c r="L782" s="278"/>
      <c r="M782" s="278"/>
      <c r="N782" s="221"/>
      <c r="O782" s="221"/>
      <c r="P782" s="221"/>
      <c r="Q782" s="221"/>
      <c r="R782" s="221"/>
    </row>
    <row r="783" spans="1:18">
      <c r="A783" s="277"/>
      <c r="B783" s="237"/>
      <c r="C783" s="237"/>
      <c r="D783" s="278"/>
      <c r="E783" s="278"/>
      <c r="F783" s="279"/>
      <c r="G783" s="278"/>
      <c r="H783" s="279"/>
      <c r="I783" s="278"/>
      <c r="J783" s="278"/>
      <c r="K783" s="278"/>
      <c r="L783" s="278"/>
      <c r="M783" s="278"/>
      <c r="N783" s="221"/>
      <c r="O783" s="221"/>
      <c r="P783" s="221"/>
      <c r="Q783" s="221"/>
      <c r="R783" s="221"/>
    </row>
    <row r="784" spans="1:18">
      <c r="A784" s="277"/>
      <c r="B784" s="237"/>
      <c r="C784" s="237"/>
      <c r="D784" s="278"/>
      <c r="E784" s="278"/>
      <c r="F784" s="279"/>
      <c r="G784" s="278"/>
      <c r="H784" s="279"/>
      <c r="I784" s="278"/>
      <c r="J784" s="278"/>
      <c r="K784" s="278"/>
      <c r="L784" s="278"/>
      <c r="M784" s="278"/>
      <c r="N784" s="221"/>
      <c r="O784" s="221"/>
      <c r="P784" s="221"/>
      <c r="Q784" s="221"/>
      <c r="R784" s="221"/>
    </row>
    <row r="785" spans="1:18">
      <c r="A785" s="277"/>
      <c r="B785" s="237"/>
      <c r="C785" s="237"/>
      <c r="D785" s="278"/>
      <c r="E785" s="278"/>
      <c r="F785" s="279"/>
      <c r="G785" s="278"/>
      <c r="H785" s="279"/>
      <c r="I785" s="278"/>
      <c r="J785" s="278"/>
      <c r="K785" s="278"/>
      <c r="L785" s="278"/>
      <c r="M785" s="278"/>
      <c r="N785" s="221"/>
      <c r="O785" s="221"/>
      <c r="P785" s="221"/>
      <c r="Q785" s="221"/>
      <c r="R785" s="221"/>
    </row>
    <row r="786" spans="1:18">
      <c r="A786" s="277"/>
      <c r="B786" s="237"/>
      <c r="C786" s="237"/>
      <c r="D786" s="278"/>
      <c r="E786" s="278"/>
      <c r="F786" s="279"/>
      <c r="G786" s="278"/>
      <c r="H786" s="279"/>
      <c r="I786" s="278"/>
      <c r="J786" s="278"/>
      <c r="K786" s="278"/>
      <c r="L786" s="278"/>
      <c r="M786" s="278"/>
      <c r="N786" s="221"/>
      <c r="O786" s="221"/>
      <c r="P786" s="221"/>
      <c r="Q786" s="221"/>
      <c r="R786" s="221"/>
    </row>
    <row r="787" spans="1:18">
      <c r="A787" s="277"/>
      <c r="B787" s="237"/>
      <c r="C787" s="237"/>
      <c r="D787" s="278"/>
      <c r="E787" s="278"/>
      <c r="F787" s="279"/>
      <c r="G787" s="278"/>
      <c r="H787" s="279"/>
      <c r="I787" s="278"/>
      <c r="J787" s="278"/>
      <c r="K787" s="278"/>
      <c r="L787" s="278"/>
      <c r="M787" s="278"/>
      <c r="N787" s="221"/>
      <c r="O787" s="221"/>
      <c r="P787" s="221"/>
      <c r="Q787" s="221"/>
      <c r="R787" s="221"/>
    </row>
    <row r="788" spans="1:18">
      <c r="A788" s="277"/>
      <c r="B788" s="237"/>
      <c r="C788" s="237"/>
      <c r="D788" s="278"/>
      <c r="E788" s="278"/>
      <c r="F788" s="279"/>
      <c r="G788" s="278"/>
      <c r="H788" s="279"/>
      <c r="I788" s="278"/>
      <c r="J788" s="278"/>
      <c r="K788" s="278"/>
      <c r="L788" s="278"/>
      <c r="M788" s="278"/>
      <c r="N788" s="221"/>
      <c r="O788" s="221"/>
      <c r="P788" s="221"/>
      <c r="Q788" s="221"/>
      <c r="R788" s="221"/>
    </row>
    <row r="789" spans="1:18">
      <c r="A789" s="277"/>
      <c r="B789" s="237"/>
      <c r="C789" s="237"/>
      <c r="D789" s="278"/>
      <c r="E789" s="278"/>
      <c r="F789" s="279"/>
      <c r="G789" s="278"/>
      <c r="H789" s="279"/>
      <c r="I789" s="278"/>
      <c r="J789" s="278"/>
      <c r="K789" s="278"/>
      <c r="L789" s="278"/>
      <c r="M789" s="278"/>
      <c r="N789" s="221"/>
      <c r="O789" s="221"/>
      <c r="P789" s="221"/>
      <c r="Q789" s="221"/>
      <c r="R789" s="221"/>
    </row>
    <row r="790" spans="1:18">
      <c r="A790" s="277"/>
      <c r="B790" s="237"/>
      <c r="C790" s="237"/>
      <c r="D790" s="278"/>
      <c r="E790" s="278"/>
      <c r="F790" s="279"/>
      <c r="G790" s="278"/>
      <c r="H790" s="279"/>
      <c r="I790" s="278"/>
      <c r="J790" s="278"/>
      <c r="K790" s="278"/>
      <c r="L790" s="278"/>
      <c r="M790" s="278"/>
      <c r="N790" s="221"/>
      <c r="O790" s="221"/>
      <c r="P790" s="221"/>
      <c r="Q790" s="221"/>
      <c r="R790" s="221"/>
    </row>
    <row r="791" spans="1:18">
      <c r="A791" s="277"/>
      <c r="B791" s="237"/>
      <c r="C791" s="237"/>
      <c r="D791" s="278"/>
      <c r="E791" s="278"/>
      <c r="F791" s="279"/>
      <c r="G791" s="278"/>
      <c r="H791" s="279"/>
      <c r="I791" s="278"/>
      <c r="J791" s="278"/>
      <c r="K791" s="278"/>
      <c r="L791" s="278"/>
      <c r="M791" s="278"/>
      <c r="N791" s="221"/>
      <c r="O791" s="221"/>
      <c r="P791" s="221"/>
      <c r="Q791" s="221"/>
      <c r="R791" s="221"/>
    </row>
    <row r="792" spans="1:18">
      <c r="A792" s="277"/>
      <c r="B792" s="237"/>
      <c r="C792" s="237"/>
      <c r="D792" s="278"/>
      <c r="E792" s="278"/>
      <c r="F792" s="279"/>
      <c r="G792" s="278"/>
      <c r="H792" s="279"/>
      <c r="I792" s="278"/>
      <c r="J792" s="278"/>
      <c r="K792" s="278"/>
      <c r="L792" s="278"/>
      <c r="M792" s="278"/>
      <c r="N792" s="221"/>
      <c r="O792" s="221"/>
      <c r="P792" s="221"/>
      <c r="Q792" s="221"/>
      <c r="R792" s="221"/>
    </row>
    <row r="793" spans="1:18">
      <c r="A793" s="277"/>
      <c r="B793" s="237"/>
      <c r="C793" s="237"/>
      <c r="D793" s="278"/>
      <c r="E793" s="278"/>
      <c r="F793" s="279"/>
      <c r="G793" s="278"/>
      <c r="H793" s="279"/>
      <c r="I793" s="278"/>
      <c r="J793" s="278"/>
      <c r="K793" s="278"/>
      <c r="L793" s="278"/>
      <c r="M793" s="278"/>
      <c r="N793" s="221"/>
      <c r="O793" s="221"/>
      <c r="P793" s="221"/>
      <c r="Q793" s="221"/>
      <c r="R793" s="221"/>
    </row>
    <row r="794" spans="1:18">
      <c r="A794" s="277"/>
      <c r="B794" s="237"/>
      <c r="C794" s="237"/>
      <c r="D794" s="278"/>
      <c r="E794" s="278"/>
      <c r="F794" s="279"/>
      <c r="G794" s="278"/>
      <c r="H794" s="279"/>
      <c r="I794" s="278"/>
      <c r="J794" s="278"/>
      <c r="K794" s="278"/>
      <c r="L794" s="278"/>
      <c r="M794" s="278"/>
      <c r="N794" s="221"/>
      <c r="O794" s="221"/>
      <c r="P794" s="221"/>
      <c r="Q794" s="221"/>
      <c r="R794" s="221"/>
    </row>
    <row r="795" spans="1:18">
      <c r="A795" s="277"/>
      <c r="B795" s="237"/>
      <c r="C795" s="237"/>
      <c r="D795" s="278"/>
      <c r="E795" s="278"/>
      <c r="F795" s="279"/>
      <c r="G795" s="278"/>
      <c r="H795" s="279"/>
      <c r="I795" s="278"/>
      <c r="J795" s="278"/>
      <c r="K795" s="278"/>
      <c r="L795" s="278"/>
      <c r="M795" s="278"/>
      <c r="N795" s="221"/>
      <c r="O795" s="221"/>
      <c r="P795" s="221"/>
      <c r="Q795" s="221"/>
      <c r="R795" s="221"/>
    </row>
    <row r="796" spans="1:18">
      <c r="A796" s="277"/>
      <c r="B796" s="237"/>
      <c r="C796" s="237"/>
      <c r="D796" s="278"/>
      <c r="E796" s="278"/>
      <c r="F796" s="279"/>
      <c r="G796" s="278"/>
      <c r="H796" s="279"/>
      <c r="I796" s="278"/>
      <c r="J796" s="278"/>
      <c r="K796" s="278"/>
      <c r="L796" s="278"/>
      <c r="M796" s="278"/>
      <c r="N796" s="221"/>
      <c r="O796" s="221"/>
      <c r="P796" s="221"/>
      <c r="Q796" s="221"/>
      <c r="R796" s="221"/>
    </row>
    <row r="797" spans="1:18">
      <c r="A797" s="277"/>
      <c r="B797" s="237"/>
      <c r="C797" s="237"/>
      <c r="D797" s="278"/>
      <c r="E797" s="278"/>
      <c r="F797" s="279"/>
      <c r="G797" s="278"/>
      <c r="H797" s="279"/>
      <c r="I797" s="278"/>
      <c r="J797" s="278"/>
      <c r="K797" s="278"/>
      <c r="L797" s="278"/>
      <c r="M797" s="278"/>
      <c r="N797" s="221"/>
      <c r="O797" s="221"/>
      <c r="P797" s="221"/>
      <c r="Q797" s="221"/>
      <c r="R797" s="221"/>
    </row>
    <row r="798" spans="1:18">
      <c r="A798" s="277"/>
      <c r="B798" s="237"/>
      <c r="C798" s="237"/>
      <c r="D798" s="278"/>
      <c r="E798" s="278"/>
      <c r="F798" s="279"/>
      <c r="G798" s="278"/>
      <c r="H798" s="279"/>
      <c r="I798" s="278"/>
      <c r="J798" s="278"/>
      <c r="K798" s="278"/>
      <c r="L798" s="278"/>
      <c r="M798" s="278"/>
      <c r="N798" s="221"/>
      <c r="O798" s="221"/>
      <c r="P798" s="221"/>
      <c r="Q798" s="221"/>
      <c r="R798" s="221"/>
    </row>
    <row r="799" spans="1:18">
      <c r="A799" s="277"/>
      <c r="B799" s="237"/>
      <c r="C799" s="237"/>
      <c r="D799" s="278"/>
      <c r="E799" s="278"/>
      <c r="F799" s="279"/>
      <c r="G799" s="278"/>
      <c r="H799" s="279"/>
      <c r="I799" s="278"/>
      <c r="J799" s="278"/>
      <c r="K799" s="278"/>
      <c r="L799" s="278"/>
      <c r="M799" s="278"/>
      <c r="N799" s="221"/>
      <c r="O799" s="221"/>
      <c r="P799" s="221"/>
      <c r="Q799" s="221"/>
      <c r="R799" s="221"/>
    </row>
    <row r="800" spans="1:18">
      <c r="A800" s="277"/>
      <c r="B800" s="237"/>
      <c r="C800" s="237"/>
      <c r="D800" s="278"/>
      <c r="E800" s="278"/>
      <c r="F800" s="279"/>
      <c r="G800" s="278"/>
      <c r="H800" s="279"/>
      <c r="I800" s="278"/>
      <c r="J800" s="278"/>
      <c r="K800" s="278"/>
      <c r="L800" s="278"/>
      <c r="M800" s="278"/>
      <c r="N800" s="221"/>
      <c r="O800" s="221"/>
      <c r="P800" s="221"/>
      <c r="Q800" s="221"/>
      <c r="R800" s="221"/>
    </row>
    <row r="801" spans="1:18">
      <c r="A801" s="277"/>
      <c r="B801" s="237"/>
      <c r="C801" s="237"/>
      <c r="D801" s="278"/>
      <c r="E801" s="278"/>
      <c r="F801" s="279"/>
      <c r="G801" s="278"/>
      <c r="H801" s="279"/>
      <c r="I801" s="278"/>
      <c r="J801" s="278"/>
      <c r="K801" s="278"/>
      <c r="L801" s="278"/>
      <c r="M801" s="278"/>
      <c r="N801" s="221"/>
      <c r="O801" s="221"/>
      <c r="P801" s="221"/>
      <c r="Q801" s="221"/>
      <c r="R801" s="221"/>
    </row>
    <row r="802" spans="1:18">
      <c r="A802" s="277"/>
      <c r="B802" s="237"/>
      <c r="C802" s="237"/>
      <c r="D802" s="278"/>
      <c r="E802" s="278"/>
      <c r="F802" s="279"/>
      <c r="G802" s="278"/>
      <c r="H802" s="279"/>
      <c r="I802" s="278"/>
      <c r="J802" s="278"/>
      <c r="K802" s="278"/>
      <c r="L802" s="278"/>
      <c r="M802" s="278"/>
      <c r="N802" s="221"/>
      <c r="O802" s="221"/>
      <c r="P802" s="221"/>
      <c r="Q802" s="221"/>
      <c r="R802" s="221"/>
    </row>
    <row r="803" spans="1:18">
      <c r="A803" s="277"/>
      <c r="B803" s="237"/>
      <c r="C803" s="237"/>
      <c r="D803" s="278"/>
      <c r="E803" s="278"/>
      <c r="F803" s="279"/>
      <c r="G803" s="278"/>
      <c r="H803" s="279"/>
      <c r="I803" s="278"/>
      <c r="J803" s="278"/>
      <c r="K803" s="278"/>
      <c r="L803" s="278"/>
      <c r="M803" s="278"/>
      <c r="N803" s="221"/>
      <c r="O803" s="221"/>
      <c r="P803" s="221"/>
      <c r="Q803" s="221"/>
      <c r="R803" s="221"/>
    </row>
    <row r="804" spans="1:18">
      <c r="A804" s="277"/>
      <c r="B804" s="237"/>
      <c r="C804" s="237"/>
      <c r="D804" s="278"/>
      <c r="E804" s="278"/>
      <c r="F804" s="279"/>
      <c r="G804" s="278"/>
      <c r="H804" s="279"/>
      <c r="I804" s="278"/>
      <c r="J804" s="278"/>
      <c r="K804" s="278"/>
      <c r="L804" s="278"/>
      <c r="M804" s="278"/>
      <c r="N804" s="221"/>
      <c r="O804" s="221"/>
      <c r="P804" s="221"/>
      <c r="Q804" s="221"/>
      <c r="R804" s="221"/>
    </row>
    <row r="805" spans="1:18">
      <c r="A805" s="277"/>
      <c r="B805" s="237"/>
      <c r="C805" s="237"/>
      <c r="D805" s="278"/>
      <c r="E805" s="278"/>
      <c r="F805" s="279"/>
      <c r="G805" s="278"/>
      <c r="H805" s="279"/>
      <c r="I805" s="278"/>
      <c r="J805" s="278"/>
      <c r="K805" s="278"/>
      <c r="L805" s="278"/>
      <c r="M805" s="278"/>
      <c r="N805" s="221"/>
      <c r="O805" s="221"/>
      <c r="P805" s="221"/>
      <c r="Q805" s="221"/>
      <c r="R805" s="221"/>
    </row>
    <row r="806" spans="1:18">
      <c r="A806" s="277"/>
      <c r="B806" s="237"/>
      <c r="C806" s="237"/>
      <c r="D806" s="278"/>
      <c r="E806" s="278"/>
      <c r="F806" s="279"/>
      <c r="G806" s="278"/>
      <c r="H806" s="279"/>
      <c r="I806" s="278"/>
      <c r="J806" s="278"/>
      <c r="K806" s="278"/>
      <c r="L806" s="278"/>
      <c r="M806" s="278"/>
      <c r="N806" s="221"/>
      <c r="O806" s="221"/>
      <c r="P806" s="221"/>
      <c r="Q806" s="221"/>
      <c r="R806" s="221"/>
    </row>
    <row r="807" spans="1:18">
      <c r="A807" s="277"/>
      <c r="B807" s="237"/>
      <c r="C807" s="237"/>
      <c r="D807" s="278"/>
      <c r="E807" s="278"/>
      <c r="F807" s="279"/>
      <c r="G807" s="278"/>
      <c r="H807" s="279"/>
      <c r="I807" s="278"/>
      <c r="J807" s="278"/>
      <c r="K807" s="278"/>
      <c r="L807" s="278"/>
      <c r="M807" s="278"/>
      <c r="N807" s="221"/>
      <c r="O807" s="221"/>
      <c r="P807" s="221"/>
      <c r="Q807" s="221"/>
      <c r="R807" s="221"/>
    </row>
    <row r="808" spans="1:18">
      <c r="A808" s="277"/>
      <c r="B808" s="237"/>
      <c r="C808" s="237"/>
      <c r="D808" s="278"/>
      <c r="E808" s="278"/>
      <c r="F808" s="279"/>
      <c r="G808" s="278"/>
      <c r="H808" s="279"/>
      <c r="I808" s="278"/>
      <c r="J808" s="278"/>
      <c r="K808" s="278"/>
      <c r="L808" s="278"/>
      <c r="M808" s="278"/>
      <c r="N808" s="221"/>
      <c r="O808" s="221"/>
      <c r="P808" s="221"/>
      <c r="Q808" s="221"/>
      <c r="R808" s="221"/>
    </row>
    <row r="809" spans="1:18">
      <c r="A809" s="277"/>
      <c r="B809" s="237"/>
      <c r="C809" s="237"/>
      <c r="D809" s="278"/>
      <c r="E809" s="278"/>
      <c r="F809" s="279"/>
      <c r="G809" s="278"/>
      <c r="H809" s="279"/>
      <c r="I809" s="278"/>
      <c r="J809" s="278"/>
      <c r="K809" s="278"/>
      <c r="L809" s="278"/>
      <c r="M809" s="278"/>
      <c r="N809" s="221"/>
      <c r="O809" s="221"/>
      <c r="P809" s="221"/>
      <c r="Q809" s="221"/>
      <c r="R809" s="221"/>
    </row>
    <row r="810" spans="1:18">
      <c r="A810" s="277"/>
      <c r="B810" s="237"/>
      <c r="C810" s="237"/>
      <c r="D810" s="278"/>
      <c r="E810" s="278"/>
      <c r="F810" s="279"/>
      <c r="G810" s="278"/>
      <c r="H810" s="279"/>
      <c r="I810" s="278"/>
      <c r="J810" s="278"/>
      <c r="K810" s="278"/>
      <c r="L810" s="278"/>
      <c r="M810" s="278"/>
      <c r="N810" s="221"/>
      <c r="O810" s="221"/>
      <c r="P810" s="221"/>
      <c r="Q810" s="221"/>
      <c r="R810" s="221"/>
    </row>
    <row r="811" spans="1:18">
      <c r="A811" s="277"/>
      <c r="B811" s="237"/>
      <c r="C811" s="237"/>
      <c r="D811" s="278"/>
      <c r="E811" s="278"/>
      <c r="F811" s="279"/>
      <c r="G811" s="278"/>
      <c r="H811" s="279"/>
      <c r="I811" s="278"/>
      <c r="J811" s="278"/>
      <c r="K811" s="278"/>
      <c r="L811" s="278"/>
      <c r="M811" s="278"/>
      <c r="N811" s="221"/>
      <c r="O811" s="221"/>
      <c r="P811" s="221"/>
      <c r="Q811" s="221"/>
      <c r="R811" s="221"/>
    </row>
    <row r="812" spans="1:18">
      <c r="A812" s="277"/>
      <c r="B812" s="237"/>
      <c r="C812" s="237"/>
      <c r="D812" s="278"/>
      <c r="E812" s="278"/>
      <c r="F812" s="279"/>
      <c r="G812" s="278"/>
      <c r="H812" s="279"/>
      <c r="I812" s="278"/>
      <c r="J812" s="278"/>
      <c r="K812" s="278"/>
      <c r="L812" s="278"/>
      <c r="M812" s="278"/>
      <c r="N812" s="221"/>
      <c r="O812" s="221"/>
      <c r="P812" s="221"/>
      <c r="Q812" s="221"/>
      <c r="R812" s="221"/>
    </row>
    <row r="813" spans="1:18">
      <c r="A813" s="277"/>
      <c r="B813" s="237"/>
      <c r="C813" s="237"/>
      <c r="D813" s="278"/>
      <c r="E813" s="278"/>
      <c r="F813" s="279"/>
      <c r="G813" s="278"/>
      <c r="H813" s="279"/>
      <c r="I813" s="278"/>
      <c r="J813" s="278"/>
      <c r="K813" s="278"/>
      <c r="L813" s="278"/>
      <c r="M813" s="278"/>
      <c r="N813" s="221"/>
      <c r="O813" s="221"/>
      <c r="P813" s="221"/>
      <c r="Q813" s="221"/>
      <c r="R813" s="221"/>
    </row>
    <row r="814" spans="1:18">
      <c r="A814" s="277"/>
      <c r="B814" s="237"/>
      <c r="C814" s="237"/>
      <c r="D814" s="278"/>
      <c r="E814" s="278"/>
      <c r="F814" s="279"/>
      <c r="G814" s="278"/>
      <c r="H814" s="279"/>
      <c r="I814" s="278"/>
      <c r="J814" s="278"/>
      <c r="K814" s="278"/>
      <c r="L814" s="278"/>
      <c r="M814" s="278"/>
      <c r="N814" s="221"/>
      <c r="O814" s="221"/>
      <c r="P814" s="221"/>
      <c r="Q814" s="221"/>
      <c r="R814" s="221"/>
    </row>
    <row r="815" spans="1:18">
      <c r="A815" s="277"/>
      <c r="B815" s="237"/>
      <c r="C815" s="237"/>
      <c r="D815" s="278"/>
      <c r="E815" s="278"/>
      <c r="F815" s="279"/>
      <c r="G815" s="278"/>
      <c r="H815" s="279"/>
      <c r="I815" s="278"/>
      <c r="J815" s="278"/>
      <c r="K815" s="278"/>
      <c r="L815" s="278"/>
      <c r="M815" s="278"/>
      <c r="N815" s="221"/>
      <c r="O815" s="221"/>
      <c r="P815" s="221"/>
      <c r="Q815" s="221"/>
      <c r="R815" s="221"/>
    </row>
    <row r="816" spans="1:18">
      <c r="A816" s="277"/>
      <c r="B816" s="237"/>
      <c r="C816" s="237"/>
      <c r="D816" s="278"/>
      <c r="E816" s="278"/>
      <c r="F816" s="279"/>
      <c r="G816" s="278"/>
      <c r="H816" s="279"/>
      <c r="I816" s="278"/>
      <c r="J816" s="278"/>
      <c r="K816" s="278"/>
      <c r="L816" s="278"/>
      <c r="M816" s="278"/>
      <c r="N816" s="221"/>
      <c r="O816" s="221"/>
      <c r="P816" s="221"/>
      <c r="Q816" s="221"/>
      <c r="R816" s="221"/>
    </row>
    <row r="817" spans="1:18">
      <c r="A817" s="277"/>
      <c r="B817" s="237"/>
      <c r="C817" s="237"/>
      <c r="D817" s="278"/>
      <c r="E817" s="278"/>
      <c r="F817" s="279"/>
      <c r="G817" s="278"/>
      <c r="H817" s="279"/>
      <c r="I817" s="278"/>
      <c r="J817" s="278"/>
      <c r="K817" s="278"/>
      <c r="L817" s="278"/>
      <c r="M817" s="278"/>
      <c r="N817" s="221"/>
      <c r="O817" s="221"/>
      <c r="P817" s="221"/>
      <c r="Q817" s="221"/>
      <c r="R817" s="221"/>
    </row>
    <row r="818" spans="1:18">
      <c r="A818" s="277"/>
      <c r="B818" s="237"/>
      <c r="C818" s="237"/>
      <c r="D818" s="278"/>
      <c r="E818" s="278"/>
      <c r="F818" s="279"/>
      <c r="G818" s="278"/>
      <c r="H818" s="279"/>
      <c r="I818" s="278"/>
      <c r="J818" s="278"/>
      <c r="K818" s="278"/>
      <c r="L818" s="278"/>
      <c r="M818" s="278"/>
      <c r="N818" s="221"/>
      <c r="O818" s="221"/>
      <c r="P818" s="221"/>
      <c r="Q818" s="221"/>
      <c r="R818" s="221"/>
    </row>
    <row r="819" spans="1:18">
      <c r="A819" s="277"/>
      <c r="B819" s="237"/>
      <c r="C819" s="237"/>
      <c r="D819" s="278"/>
      <c r="E819" s="278"/>
      <c r="F819" s="279"/>
      <c r="G819" s="278"/>
      <c r="H819" s="279"/>
      <c r="I819" s="278"/>
      <c r="J819" s="278"/>
      <c r="K819" s="278"/>
      <c r="L819" s="278"/>
      <c r="M819" s="278"/>
      <c r="N819" s="221"/>
      <c r="O819" s="221"/>
      <c r="P819" s="221"/>
      <c r="Q819" s="221"/>
      <c r="R819" s="221"/>
    </row>
    <row r="820" spans="1:18">
      <c r="A820" s="277"/>
      <c r="B820" s="237"/>
      <c r="C820" s="237"/>
      <c r="D820" s="278"/>
      <c r="E820" s="278"/>
      <c r="F820" s="279"/>
      <c r="G820" s="278"/>
      <c r="H820" s="279"/>
      <c r="I820" s="278"/>
      <c r="J820" s="278"/>
      <c r="K820" s="278"/>
      <c r="L820" s="278"/>
      <c r="M820" s="278"/>
      <c r="N820" s="221"/>
      <c r="O820" s="221"/>
      <c r="P820" s="221"/>
      <c r="Q820" s="221"/>
      <c r="R820" s="221"/>
    </row>
    <row r="821" spans="1:18">
      <c r="A821" s="277"/>
      <c r="B821" s="237"/>
      <c r="C821" s="237"/>
      <c r="D821" s="278"/>
      <c r="E821" s="278"/>
      <c r="F821" s="279"/>
      <c r="G821" s="278"/>
      <c r="H821" s="279"/>
      <c r="I821" s="278"/>
      <c r="J821" s="278"/>
      <c r="K821" s="278"/>
      <c r="L821" s="278"/>
      <c r="M821" s="278"/>
      <c r="N821" s="221"/>
      <c r="O821" s="221"/>
      <c r="P821" s="221"/>
      <c r="Q821" s="221"/>
      <c r="R821" s="221"/>
    </row>
    <row r="822" spans="1:18">
      <c r="A822" s="277"/>
      <c r="B822" s="237"/>
      <c r="C822" s="237"/>
      <c r="D822" s="278"/>
      <c r="E822" s="278"/>
      <c r="F822" s="279"/>
      <c r="G822" s="278"/>
      <c r="H822" s="279"/>
      <c r="I822" s="278"/>
      <c r="J822" s="278"/>
      <c r="K822" s="278"/>
      <c r="L822" s="278"/>
      <c r="M822" s="278"/>
      <c r="N822" s="221"/>
      <c r="O822" s="221"/>
      <c r="P822" s="221"/>
      <c r="Q822" s="221"/>
      <c r="R822" s="221"/>
    </row>
    <row r="823" spans="1:18">
      <c r="A823" s="277"/>
      <c r="B823" s="237"/>
      <c r="C823" s="237"/>
      <c r="D823" s="278"/>
      <c r="E823" s="278"/>
      <c r="F823" s="279"/>
      <c r="G823" s="278"/>
      <c r="H823" s="279"/>
      <c r="I823" s="278"/>
      <c r="J823" s="278"/>
      <c r="K823" s="278"/>
      <c r="L823" s="278"/>
      <c r="M823" s="278"/>
      <c r="N823" s="221"/>
      <c r="O823" s="221"/>
      <c r="P823" s="221"/>
      <c r="Q823" s="221"/>
      <c r="R823" s="221"/>
    </row>
    <row r="824" spans="1:18">
      <c r="A824" s="277"/>
      <c r="B824" s="237"/>
      <c r="C824" s="237"/>
      <c r="D824" s="278"/>
      <c r="E824" s="278"/>
      <c r="F824" s="279"/>
      <c r="G824" s="278"/>
      <c r="H824" s="279"/>
      <c r="I824" s="278"/>
      <c r="J824" s="278"/>
      <c r="K824" s="278"/>
      <c r="L824" s="278"/>
      <c r="M824" s="278"/>
      <c r="N824" s="221"/>
      <c r="O824" s="221"/>
      <c r="P824" s="221"/>
      <c r="Q824" s="221"/>
      <c r="R824" s="221"/>
    </row>
    <row r="825" spans="1:18">
      <c r="A825" s="277"/>
      <c r="B825" s="237"/>
      <c r="C825" s="237"/>
      <c r="D825" s="278"/>
      <c r="E825" s="278"/>
      <c r="F825" s="279"/>
      <c r="G825" s="278"/>
      <c r="H825" s="279"/>
      <c r="I825" s="278"/>
      <c r="J825" s="278"/>
      <c r="K825" s="278"/>
      <c r="L825" s="278"/>
      <c r="M825" s="278"/>
      <c r="N825" s="221"/>
      <c r="O825" s="221"/>
      <c r="P825" s="221"/>
      <c r="Q825" s="221"/>
      <c r="R825" s="221"/>
    </row>
    <row r="826" spans="1:18">
      <c r="A826" s="277"/>
      <c r="B826" s="237"/>
      <c r="C826" s="237"/>
      <c r="D826" s="278"/>
      <c r="E826" s="278"/>
      <c r="F826" s="279"/>
      <c r="G826" s="278"/>
      <c r="H826" s="279"/>
      <c r="I826" s="278"/>
      <c r="J826" s="278"/>
      <c r="K826" s="278"/>
      <c r="L826" s="278"/>
      <c r="M826" s="278"/>
      <c r="N826" s="221"/>
      <c r="O826" s="221"/>
      <c r="P826" s="221"/>
      <c r="Q826" s="221"/>
      <c r="R826" s="221"/>
    </row>
    <row r="827" spans="1:18">
      <c r="A827" s="277"/>
      <c r="B827" s="237"/>
      <c r="C827" s="237"/>
      <c r="D827" s="278"/>
      <c r="E827" s="278"/>
      <c r="F827" s="279"/>
      <c r="G827" s="278"/>
      <c r="H827" s="279"/>
      <c r="I827" s="278"/>
      <c r="J827" s="278"/>
      <c r="K827" s="278"/>
      <c r="L827" s="278"/>
      <c r="M827" s="278"/>
      <c r="N827" s="221"/>
      <c r="O827" s="221"/>
      <c r="P827" s="221"/>
      <c r="Q827" s="221"/>
      <c r="R827" s="221"/>
    </row>
    <row r="828" spans="1:18">
      <c r="A828" s="277"/>
      <c r="B828" s="237"/>
      <c r="C828" s="237"/>
      <c r="D828" s="278"/>
      <c r="E828" s="278"/>
      <c r="F828" s="279"/>
      <c r="G828" s="278"/>
      <c r="H828" s="279"/>
      <c r="I828" s="278"/>
      <c r="J828" s="278"/>
      <c r="K828" s="278"/>
      <c r="L828" s="278"/>
      <c r="M828" s="278"/>
      <c r="N828" s="221"/>
      <c r="O828" s="221"/>
      <c r="P828" s="221"/>
      <c r="Q828" s="221"/>
      <c r="R828" s="221"/>
    </row>
    <row r="829" spans="1:18">
      <c r="A829" s="277"/>
      <c r="B829" s="237"/>
      <c r="C829" s="237"/>
      <c r="D829" s="278"/>
      <c r="E829" s="278"/>
      <c r="F829" s="279"/>
      <c r="G829" s="278"/>
      <c r="H829" s="279"/>
      <c r="I829" s="278"/>
      <c r="J829" s="278"/>
      <c r="K829" s="278"/>
      <c r="L829" s="278"/>
      <c r="M829" s="278"/>
      <c r="N829" s="221"/>
      <c r="O829" s="221"/>
      <c r="P829" s="221"/>
      <c r="Q829" s="221"/>
      <c r="R829" s="221"/>
    </row>
    <row r="830" spans="1:18">
      <c r="A830" s="277"/>
      <c r="B830" s="237"/>
      <c r="C830" s="237"/>
      <c r="D830" s="278"/>
      <c r="E830" s="278"/>
      <c r="F830" s="279"/>
      <c r="G830" s="278"/>
      <c r="H830" s="279"/>
      <c r="I830" s="278"/>
      <c r="J830" s="278"/>
      <c r="K830" s="278"/>
      <c r="L830" s="278"/>
      <c r="M830" s="278"/>
      <c r="N830" s="221"/>
      <c r="O830" s="221"/>
      <c r="P830" s="221"/>
      <c r="Q830" s="221"/>
      <c r="R830" s="221"/>
    </row>
    <row r="831" spans="1:18">
      <c r="A831" s="277"/>
      <c r="B831" s="237"/>
      <c r="C831" s="237"/>
      <c r="D831" s="278"/>
      <c r="E831" s="278"/>
      <c r="F831" s="279"/>
      <c r="G831" s="278"/>
      <c r="H831" s="279"/>
      <c r="I831" s="278"/>
      <c r="J831" s="278"/>
      <c r="K831" s="278"/>
      <c r="L831" s="278"/>
      <c r="M831" s="278"/>
      <c r="N831" s="221"/>
      <c r="O831" s="221"/>
      <c r="P831" s="221"/>
      <c r="Q831" s="221"/>
      <c r="R831" s="221"/>
    </row>
    <row r="832" spans="1:18">
      <c r="A832" s="277"/>
      <c r="B832" s="237"/>
      <c r="C832" s="237"/>
      <c r="D832" s="278"/>
      <c r="E832" s="278"/>
      <c r="F832" s="279"/>
      <c r="G832" s="278"/>
      <c r="H832" s="279"/>
      <c r="I832" s="278"/>
      <c r="J832" s="278"/>
      <c r="K832" s="278"/>
      <c r="L832" s="278"/>
      <c r="M832" s="278"/>
      <c r="N832" s="221"/>
      <c r="O832" s="221"/>
      <c r="P832" s="221"/>
      <c r="Q832" s="221"/>
      <c r="R832" s="221"/>
    </row>
    <row r="833" spans="1:18">
      <c r="A833" s="277"/>
      <c r="B833" s="237"/>
      <c r="C833" s="237"/>
      <c r="D833" s="278"/>
      <c r="E833" s="278"/>
      <c r="F833" s="279"/>
      <c r="G833" s="278"/>
      <c r="H833" s="279"/>
      <c r="I833" s="278"/>
      <c r="J833" s="278"/>
      <c r="K833" s="278"/>
      <c r="L833" s="278"/>
      <c r="M833" s="278"/>
      <c r="N833" s="221"/>
      <c r="O833" s="221"/>
      <c r="P833" s="221"/>
      <c r="Q833" s="221"/>
      <c r="R833" s="221"/>
    </row>
    <row r="834" spans="1:18">
      <c r="A834" s="277"/>
      <c r="B834" s="237"/>
      <c r="C834" s="237"/>
      <c r="D834" s="278"/>
      <c r="E834" s="278"/>
      <c r="F834" s="279"/>
      <c r="G834" s="278"/>
      <c r="H834" s="279"/>
      <c r="I834" s="278"/>
      <c r="J834" s="278"/>
      <c r="K834" s="278"/>
      <c r="L834" s="278"/>
      <c r="M834" s="278"/>
      <c r="N834" s="221"/>
      <c r="O834" s="221"/>
      <c r="P834" s="221"/>
      <c r="Q834" s="221"/>
      <c r="R834" s="221"/>
    </row>
    <row r="835" spans="1:18">
      <c r="A835" s="277"/>
      <c r="B835" s="237"/>
      <c r="C835" s="237"/>
      <c r="D835" s="278"/>
      <c r="E835" s="278"/>
      <c r="F835" s="279"/>
      <c r="G835" s="278"/>
      <c r="H835" s="279"/>
      <c r="I835" s="278"/>
      <c r="J835" s="278"/>
      <c r="K835" s="278"/>
      <c r="L835" s="278"/>
      <c r="M835" s="278"/>
      <c r="N835" s="221"/>
      <c r="O835" s="221"/>
      <c r="P835" s="221"/>
      <c r="Q835" s="221"/>
      <c r="R835" s="221"/>
    </row>
    <row r="836" spans="1:18">
      <c r="A836" s="277"/>
      <c r="B836" s="237"/>
      <c r="C836" s="237"/>
      <c r="D836" s="278"/>
      <c r="E836" s="278"/>
      <c r="F836" s="279"/>
      <c r="G836" s="278"/>
      <c r="H836" s="279"/>
      <c r="I836" s="278"/>
      <c r="J836" s="278"/>
      <c r="K836" s="278"/>
      <c r="L836" s="278"/>
      <c r="M836" s="278"/>
      <c r="N836" s="221"/>
      <c r="O836" s="221"/>
      <c r="P836" s="221"/>
      <c r="Q836" s="221"/>
      <c r="R836" s="221"/>
    </row>
    <row r="837" spans="1:18">
      <c r="A837" s="277"/>
      <c r="B837" s="237"/>
      <c r="C837" s="237"/>
      <c r="D837" s="278"/>
      <c r="E837" s="278"/>
      <c r="F837" s="279"/>
      <c r="G837" s="278"/>
      <c r="H837" s="279"/>
      <c r="I837" s="278"/>
      <c r="J837" s="278"/>
      <c r="K837" s="278"/>
      <c r="L837" s="278"/>
      <c r="M837" s="278"/>
      <c r="N837" s="221"/>
      <c r="O837" s="221"/>
      <c r="P837" s="221"/>
      <c r="Q837" s="221"/>
      <c r="R837" s="221"/>
    </row>
    <row r="838" spans="1:18">
      <c r="A838" s="277"/>
      <c r="B838" s="237"/>
      <c r="C838" s="237"/>
      <c r="D838" s="278"/>
      <c r="E838" s="278"/>
      <c r="F838" s="279"/>
      <c r="G838" s="278"/>
      <c r="H838" s="279"/>
      <c r="I838" s="278"/>
      <c r="J838" s="278"/>
      <c r="K838" s="278"/>
      <c r="L838" s="278"/>
      <c r="M838" s="278"/>
      <c r="N838" s="221"/>
      <c r="O838" s="221"/>
      <c r="P838" s="221"/>
      <c r="Q838" s="221"/>
      <c r="R838" s="221"/>
    </row>
    <row r="839" spans="1:18">
      <c r="A839" s="277"/>
      <c r="B839" s="237"/>
      <c r="C839" s="237"/>
      <c r="D839" s="278"/>
      <c r="E839" s="278"/>
      <c r="F839" s="279"/>
      <c r="G839" s="278"/>
      <c r="H839" s="279"/>
      <c r="I839" s="278"/>
      <c r="J839" s="278"/>
      <c r="K839" s="278"/>
      <c r="L839" s="278"/>
      <c r="M839" s="278"/>
      <c r="N839" s="221"/>
      <c r="O839" s="221"/>
      <c r="P839" s="221"/>
      <c r="Q839" s="221"/>
      <c r="R839" s="221"/>
    </row>
    <row r="840" spans="1:18">
      <c r="A840" s="277"/>
      <c r="B840" s="237"/>
      <c r="C840" s="237"/>
      <c r="D840" s="278"/>
      <c r="E840" s="278"/>
      <c r="F840" s="279"/>
      <c r="G840" s="278"/>
      <c r="H840" s="279"/>
      <c r="I840" s="278"/>
      <c r="J840" s="278"/>
      <c r="K840" s="278"/>
      <c r="L840" s="278"/>
      <c r="M840" s="278"/>
      <c r="N840" s="221"/>
      <c r="O840" s="221"/>
      <c r="P840" s="221"/>
      <c r="Q840" s="221"/>
      <c r="R840" s="221"/>
    </row>
    <row r="841" spans="1:18">
      <c r="A841" s="277"/>
      <c r="B841" s="237"/>
      <c r="C841" s="237"/>
      <c r="D841" s="278"/>
      <c r="E841" s="278"/>
      <c r="F841" s="279"/>
      <c r="G841" s="278"/>
      <c r="H841" s="279"/>
      <c r="I841" s="278"/>
      <c r="J841" s="278"/>
      <c r="K841" s="278"/>
      <c r="L841" s="278"/>
      <c r="M841" s="278"/>
      <c r="N841" s="221"/>
      <c r="O841" s="221"/>
      <c r="P841" s="221"/>
      <c r="Q841" s="221"/>
      <c r="R841" s="221"/>
    </row>
    <row r="842" spans="1:18">
      <c r="A842" s="277"/>
      <c r="B842" s="237"/>
      <c r="C842" s="237"/>
      <c r="D842" s="278"/>
      <c r="E842" s="278"/>
      <c r="F842" s="279"/>
      <c r="G842" s="278"/>
      <c r="H842" s="279"/>
      <c r="I842" s="278"/>
      <c r="J842" s="278"/>
      <c r="K842" s="278"/>
      <c r="L842" s="278"/>
      <c r="M842" s="278"/>
      <c r="N842" s="221"/>
      <c r="O842" s="221"/>
      <c r="P842" s="221"/>
      <c r="Q842" s="221"/>
      <c r="R842" s="221"/>
    </row>
    <row r="843" spans="1:18">
      <c r="A843" s="277"/>
      <c r="B843" s="237"/>
      <c r="C843" s="237"/>
      <c r="D843" s="278"/>
      <c r="E843" s="278"/>
      <c r="F843" s="279"/>
      <c r="G843" s="278"/>
      <c r="H843" s="279"/>
      <c r="I843" s="278"/>
      <c r="J843" s="278"/>
      <c r="K843" s="278"/>
      <c r="L843" s="278"/>
      <c r="M843" s="278"/>
      <c r="N843" s="221"/>
      <c r="O843" s="221"/>
      <c r="P843" s="221"/>
      <c r="Q843" s="221"/>
      <c r="R843" s="221"/>
    </row>
    <row r="844" spans="1:18">
      <c r="A844" s="277"/>
      <c r="B844" s="237"/>
      <c r="C844" s="237"/>
      <c r="D844" s="278"/>
      <c r="E844" s="278"/>
      <c r="F844" s="279"/>
      <c r="G844" s="278"/>
      <c r="H844" s="279"/>
      <c r="I844" s="278"/>
      <c r="J844" s="278"/>
      <c r="K844" s="278"/>
      <c r="L844" s="278"/>
      <c r="M844" s="278"/>
      <c r="N844" s="221"/>
      <c r="O844" s="221"/>
      <c r="P844" s="221"/>
      <c r="Q844" s="221"/>
      <c r="R844" s="221"/>
    </row>
    <row r="845" spans="1:18">
      <c r="A845" s="277"/>
      <c r="B845" s="237"/>
      <c r="C845" s="237"/>
      <c r="D845" s="278"/>
      <c r="E845" s="278"/>
      <c r="F845" s="279"/>
      <c r="G845" s="278"/>
      <c r="H845" s="279"/>
      <c r="I845" s="278"/>
      <c r="J845" s="278"/>
      <c r="K845" s="278"/>
      <c r="L845" s="278"/>
      <c r="M845" s="278"/>
      <c r="N845" s="221"/>
      <c r="O845" s="221"/>
      <c r="P845" s="221"/>
      <c r="Q845" s="221"/>
      <c r="R845" s="221"/>
    </row>
    <row r="846" spans="1:18">
      <c r="A846" s="277"/>
      <c r="B846" s="237"/>
      <c r="C846" s="237"/>
      <c r="D846" s="278"/>
      <c r="E846" s="278"/>
      <c r="F846" s="279"/>
      <c r="G846" s="278"/>
      <c r="H846" s="279"/>
      <c r="I846" s="278"/>
      <c r="J846" s="278"/>
      <c r="K846" s="278"/>
      <c r="L846" s="278"/>
      <c r="M846" s="278"/>
      <c r="N846" s="221"/>
      <c r="O846" s="221"/>
      <c r="P846" s="221"/>
      <c r="Q846" s="221"/>
      <c r="R846" s="221"/>
    </row>
    <row r="847" spans="1:18">
      <c r="A847" s="277"/>
      <c r="B847" s="237"/>
      <c r="C847" s="237"/>
      <c r="D847" s="278"/>
      <c r="E847" s="278"/>
      <c r="F847" s="279"/>
      <c r="G847" s="278"/>
      <c r="H847" s="279"/>
      <c r="I847" s="278"/>
      <c r="J847" s="278"/>
      <c r="K847" s="278"/>
      <c r="L847" s="278"/>
      <c r="M847" s="278"/>
      <c r="N847" s="221"/>
      <c r="O847" s="221"/>
      <c r="P847" s="221"/>
      <c r="Q847" s="221"/>
      <c r="R847" s="221"/>
    </row>
    <row r="848" spans="1:18">
      <c r="A848" s="277"/>
      <c r="B848" s="237"/>
      <c r="C848" s="237"/>
      <c r="D848" s="278"/>
      <c r="E848" s="278"/>
      <c r="F848" s="279"/>
      <c r="G848" s="278"/>
      <c r="H848" s="279"/>
      <c r="I848" s="278"/>
      <c r="J848" s="278"/>
      <c r="K848" s="278"/>
      <c r="L848" s="278"/>
      <c r="M848" s="278"/>
      <c r="N848" s="221"/>
      <c r="O848" s="221"/>
      <c r="P848" s="221"/>
      <c r="Q848" s="221"/>
      <c r="R848" s="221"/>
    </row>
    <row r="849" spans="1:18">
      <c r="A849" s="277"/>
      <c r="B849" s="237"/>
      <c r="C849" s="237"/>
      <c r="D849" s="278"/>
      <c r="E849" s="278"/>
      <c r="F849" s="279"/>
      <c r="G849" s="278"/>
      <c r="H849" s="279"/>
      <c r="I849" s="278"/>
      <c r="J849" s="278"/>
      <c r="K849" s="278"/>
      <c r="L849" s="278"/>
      <c r="M849" s="278"/>
      <c r="N849" s="221"/>
      <c r="O849" s="221"/>
      <c r="P849" s="221"/>
      <c r="Q849" s="221"/>
      <c r="R849" s="221"/>
    </row>
    <row r="850" spans="1:18">
      <c r="A850" s="277"/>
      <c r="B850" s="237"/>
      <c r="C850" s="237"/>
      <c r="D850" s="278"/>
      <c r="E850" s="278"/>
      <c r="F850" s="279"/>
      <c r="G850" s="278"/>
      <c r="H850" s="279"/>
      <c r="I850" s="278"/>
      <c r="J850" s="278"/>
      <c r="K850" s="278"/>
      <c r="L850" s="278"/>
      <c r="M850" s="278"/>
      <c r="N850" s="221"/>
      <c r="O850" s="221"/>
      <c r="P850" s="221"/>
      <c r="Q850" s="221"/>
      <c r="R850" s="221"/>
    </row>
    <row r="851" spans="1:18">
      <c r="A851" s="277"/>
      <c r="B851" s="237"/>
      <c r="C851" s="237"/>
      <c r="D851" s="278"/>
      <c r="E851" s="278"/>
      <c r="F851" s="279"/>
      <c r="G851" s="278"/>
      <c r="H851" s="279"/>
      <c r="I851" s="278"/>
      <c r="J851" s="278"/>
      <c r="K851" s="278"/>
      <c r="L851" s="278"/>
      <c r="M851" s="278"/>
      <c r="N851" s="221"/>
      <c r="O851" s="221"/>
      <c r="P851" s="221"/>
      <c r="Q851" s="221"/>
      <c r="R851" s="221"/>
    </row>
    <row r="852" spans="1:18">
      <c r="A852" s="277"/>
      <c r="B852" s="237"/>
      <c r="C852" s="237"/>
      <c r="D852" s="278"/>
      <c r="E852" s="278"/>
      <c r="F852" s="279"/>
      <c r="G852" s="278"/>
      <c r="H852" s="279"/>
      <c r="I852" s="278"/>
      <c r="J852" s="278"/>
      <c r="K852" s="278"/>
      <c r="L852" s="278"/>
      <c r="M852" s="278"/>
      <c r="N852" s="221"/>
      <c r="O852" s="221"/>
      <c r="P852" s="221"/>
      <c r="Q852" s="221"/>
      <c r="R852" s="221"/>
    </row>
    <row r="853" spans="1:18">
      <c r="A853" s="277"/>
      <c r="B853" s="237"/>
      <c r="C853" s="237"/>
      <c r="D853" s="278"/>
      <c r="E853" s="278"/>
      <c r="F853" s="279"/>
      <c r="G853" s="278"/>
      <c r="H853" s="279"/>
      <c r="I853" s="278"/>
      <c r="J853" s="278"/>
      <c r="K853" s="278"/>
      <c r="L853" s="278"/>
      <c r="M853" s="278"/>
      <c r="N853" s="221"/>
      <c r="O853" s="221"/>
      <c r="P853" s="221"/>
      <c r="Q853" s="221"/>
      <c r="R853" s="221"/>
    </row>
    <row r="854" spans="1:18">
      <c r="A854" s="277"/>
      <c r="B854" s="237"/>
      <c r="C854" s="237"/>
      <c r="D854" s="278"/>
      <c r="E854" s="278"/>
      <c r="F854" s="279"/>
      <c r="G854" s="278"/>
      <c r="H854" s="279"/>
      <c r="I854" s="278"/>
      <c r="J854" s="278"/>
      <c r="K854" s="278"/>
      <c r="L854" s="278"/>
      <c r="M854" s="278"/>
      <c r="N854" s="221"/>
      <c r="O854" s="221"/>
      <c r="P854" s="221"/>
      <c r="Q854" s="221"/>
      <c r="R854" s="221"/>
    </row>
    <row r="855" spans="1:18">
      <c r="A855" s="277"/>
      <c r="B855" s="237"/>
      <c r="C855" s="237"/>
      <c r="D855" s="278"/>
      <c r="E855" s="278"/>
      <c r="F855" s="279"/>
      <c r="G855" s="278"/>
      <c r="H855" s="279"/>
      <c r="I855" s="278"/>
      <c r="J855" s="278"/>
      <c r="K855" s="278"/>
      <c r="L855" s="278"/>
      <c r="M855" s="278"/>
      <c r="N855" s="221"/>
      <c r="O855" s="221"/>
      <c r="P855" s="221"/>
      <c r="Q855" s="221"/>
      <c r="R855" s="221"/>
    </row>
    <row r="856" spans="1:18">
      <c r="A856" s="277"/>
      <c r="B856" s="237"/>
      <c r="C856" s="237"/>
      <c r="D856" s="278"/>
      <c r="E856" s="278"/>
      <c r="F856" s="279"/>
      <c r="G856" s="278"/>
      <c r="H856" s="279"/>
      <c r="I856" s="278"/>
      <c r="J856" s="278"/>
      <c r="K856" s="278"/>
      <c r="L856" s="278"/>
      <c r="M856" s="278"/>
      <c r="N856" s="221"/>
      <c r="O856" s="221"/>
      <c r="P856" s="221"/>
      <c r="Q856" s="221"/>
      <c r="R856" s="221"/>
    </row>
    <row r="857" spans="1:18">
      <c r="A857" s="277"/>
      <c r="B857" s="237"/>
      <c r="C857" s="237"/>
      <c r="D857" s="278"/>
      <c r="E857" s="278"/>
      <c r="F857" s="279"/>
      <c r="G857" s="278"/>
      <c r="H857" s="279"/>
      <c r="I857" s="278"/>
      <c r="J857" s="278"/>
      <c r="K857" s="278"/>
      <c r="L857" s="278"/>
      <c r="M857" s="278"/>
      <c r="N857" s="221"/>
      <c r="O857" s="221"/>
      <c r="P857" s="221"/>
      <c r="Q857" s="221"/>
      <c r="R857" s="221"/>
    </row>
    <row r="858" spans="1:18">
      <c r="A858" s="277"/>
      <c r="B858" s="237"/>
      <c r="C858" s="237"/>
      <c r="D858" s="278"/>
      <c r="E858" s="278"/>
      <c r="F858" s="279"/>
      <c r="G858" s="278"/>
      <c r="H858" s="279"/>
      <c r="I858" s="278"/>
      <c r="J858" s="278"/>
      <c r="K858" s="278"/>
      <c r="L858" s="278"/>
      <c r="M858" s="278"/>
      <c r="N858" s="221"/>
      <c r="O858" s="221"/>
      <c r="P858" s="221"/>
      <c r="Q858" s="221"/>
      <c r="R858" s="221"/>
    </row>
    <row r="859" spans="1:18">
      <c r="A859" s="277"/>
      <c r="B859" s="237"/>
      <c r="C859" s="237"/>
      <c r="D859" s="278"/>
      <c r="E859" s="278"/>
      <c r="F859" s="279"/>
      <c r="G859" s="278"/>
      <c r="H859" s="279"/>
      <c r="I859" s="278"/>
      <c r="J859" s="278"/>
      <c r="K859" s="278"/>
      <c r="L859" s="278"/>
      <c r="M859" s="278"/>
      <c r="N859" s="221"/>
      <c r="O859" s="221"/>
      <c r="P859" s="221"/>
      <c r="Q859" s="221"/>
      <c r="R859" s="221"/>
    </row>
    <row r="860" spans="1:18">
      <c r="A860" s="277"/>
      <c r="B860" s="237"/>
      <c r="C860" s="237"/>
      <c r="D860" s="278"/>
      <c r="E860" s="278"/>
      <c r="F860" s="279"/>
      <c r="G860" s="278"/>
      <c r="H860" s="279"/>
      <c r="I860" s="278"/>
      <c r="J860" s="278"/>
      <c r="K860" s="278"/>
      <c r="L860" s="278"/>
      <c r="M860" s="278"/>
      <c r="N860" s="221"/>
      <c r="O860" s="221"/>
      <c r="P860" s="221"/>
      <c r="Q860" s="221"/>
      <c r="R860" s="221"/>
    </row>
    <row r="861" spans="1:18">
      <c r="A861" s="277"/>
      <c r="B861" s="237"/>
      <c r="C861" s="237"/>
      <c r="D861" s="278"/>
      <c r="E861" s="278"/>
      <c r="F861" s="279"/>
      <c r="G861" s="278"/>
      <c r="H861" s="279"/>
      <c r="I861" s="278"/>
      <c r="J861" s="278"/>
      <c r="K861" s="278"/>
      <c r="L861" s="278"/>
      <c r="M861" s="278"/>
      <c r="N861" s="221"/>
      <c r="O861" s="221"/>
      <c r="P861" s="221"/>
      <c r="Q861" s="221"/>
      <c r="R861" s="221"/>
    </row>
    <row r="862" spans="1:18">
      <c r="A862" s="277"/>
      <c r="B862" s="237"/>
      <c r="C862" s="237"/>
      <c r="D862" s="278"/>
      <c r="E862" s="278"/>
      <c r="F862" s="279"/>
      <c r="G862" s="278"/>
      <c r="H862" s="279"/>
      <c r="I862" s="278"/>
      <c r="J862" s="278"/>
      <c r="K862" s="278"/>
      <c r="L862" s="278"/>
      <c r="M862" s="278"/>
      <c r="N862" s="221"/>
      <c r="O862" s="221"/>
      <c r="P862" s="221"/>
      <c r="Q862" s="221"/>
      <c r="R862" s="221"/>
    </row>
    <row r="863" spans="1:18">
      <c r="A863" s="277"/>
      <c r="B863" s="237"/>
      <c r="C863" s="237"/>
      <c r="D863" s="278"/>
      <c r="E863" s="278"/>
      <c r="F863" s="279"/>
      <c r="G863" s="278"/>
      <c r="H863" s="279"/>
      <c r="I863" s="278"/>
      <c r="J863" s="278"/>
      <c r="K863" s="278"/>
      <c r="L863" s="278"/>
      <c r="M863" s="278"/>
      <c r="N863" s="221"/>
      <c r="O863" s="221"/>
      <c r="P863" s="221"/>
      <c r="Q863" s="221"/>
      <c r="R863" s="221"/>
    </row>
    <row r="864" spans="1:18">
      <c r="A864" s="277"/>
      <c r="B864" s="237"/>
      <c r="C864" s="237"/>
      <c r="D864" s="278"/>
      <c r="E864" s="278"/>
      <c r="F864" s="279"/>
      <c r="G864" s="278"/>
      <c r="H864" s="279"/>
      <c r="I864" s="278"/>
      <c r="J864" s="278"/>
      <c r="K864" s="278"/>
      <c r="L864" s="278"/>
      <c r="M864" s="278"/>
      <c r="N864" s="221"/>
      <c r="O864" s="221"/>
      <c r="P864" s="221"/>
      <c r="Q864" s="221"/>
      <c r="R864" s="221"/>
    </row>
    <row r="865" spans="1:18">
      <c r="A865" s="277"/>
      <c r="B865" s="237"/>
      <c r="C865" s="237"/>
      <c r="D865" s="278"/>
      <c r="E865" s="278"/>
      <c r="F865" s="279"/>
      <c r="G865" s="278"/>
      <c r="H865" s="279"/>
      <c r="I865" s="278"/>
      <c r="J865" s="278"/>
      <c r="K865" s="278"/>
      <c r="L865" s="278"/>
      <c r="M865" s="278"/>
      <c r="N865" s="221"/>
      <c r="O865" s="221"/>
      <c r="P865" s="221"/>
      <c r="Q865" s="221"/>
      <c r="R865" s="221"/>
    </row>
    <row r="866" spans="1:18">
      <c r="A866" s="277"/>
      <c r="B866" s="237"/>
      <c r="C866" s="237"/>
      <c r="D866" s="278"/>
      <c r="E866" s="278"/>
      <c r="F866" s="279"/>
      <c r="G866" s="278"/>
      <c r="H866" s="279"/>
      <c r="I866" s="278"/>
      <c r="J866" s="278"/>
      <c r="K866" s="278"/>
      <c r="L866" s="278"/>
      <c r="M866" s="278"/>
      <c r="N866" s="221"/>
      <c r="O866" s="221"/>
      <c r="P866" s="221"/>
      <c r="Q866" s="221"/>
      <c r="R866" s="221"/>
    </row>
    <row r="867" spans="1:18">
      <c r="A867" s="277"/>
      <c r="B867" s="237"/>
      <c r="C867" s="237"/>
      <c r="D867" s="278"/>
      <c r="E867" s="278"/>
      <c r="F867" s="279"/>
      <c r="G867" s="278"/>
      <c r="H867" s="279"/>
      <c r="I867" s="278"/>
      <c r="J867" s="278"/>
      <c r="K867" s="278"/>
      <c r="L867" s="278"/>
      <c r="M867" s="278"/>
      <c r="N867" s="221"/>
      <c r="O867" s="221"/>
      <c r="P867" s="221"/>
      <c r="Q867" s="221"/>
      <c r="R867" s="221"/>
    </row>
    <row r="868" spans="1:18">
      <c r="A868" s="277"/>
      <c r="B868" s="237"/>
      <c r="C868" s="237"/>
      <c r="D868" s="278"/>
      <c r="E868" s="278"/>
      <c r="F868" s="279"/>
      <c r="G868" s="278"/>
      <c r="H868" s="279"/>
      <c r="I868" s="278"/>
      <c r="J868" s="278"/>
      <c r="K868" s="278"/>
      <c r="L868" s="278"/>
      <c r="M868" s="278"/>
      <c r="N868" s="221"/>
      <c r="O868" s="221"/>
      <c r="P868" s="221"/>
      <c r="Q868" s="221"/>
      <c r="R868" s="221"/>
    </row>
    <row r="869" spans="1:18">
      <c r="A869" s="277"/>
      <c r="B869" s="237"/>
      <c r="C869" s="237"/>
      <c r="D869" s="278"/>
      <c r="E869" s="278"/>
      <c r="F869" s="279"/>
      <c r="G869" s="278"/>
      <c r="H869" s="279"/>
      <c r="I869" s="278"/>
      <c r="J869" s="278"/>
      <c r="K869" s="278"/>
      <c r="L869" s="278"/>
      <c r="M869" s="278"/>
      <c r="N869" s="221"/>
      <c r="O869" s="221"/>
      <c r="P869" s="221"/>
      <c r="Q869" s="221"/>
      <c r="R869" s="221"/>
    </row>
    <row r="870" spans="1:18">
      <c r="A870" s="277"/>
      <c r="B870" s="237"/>
      <c r="C870" s="237"/>
      <c r="D870" s="278"/>
      <c r="E870" s="278"/>
      <c r="F870" s="279"/>
      <c r="G870" s="278"/>
      <c r="H870" s="279"/>
      <c r="I870" s="278"/>
      <c r="J870" s="278"/>
      <c r="K870" s="278"/>
      <c r="L870" s="278"/>
      <c r="M870" s="278"/>
      <c r="N870" s="221"/>
      <c r="O870" s="221"/>
      <c r="P870" s="221"/>
      <c r="Q870" s="221"/>
      <c r="R870" s="221"/>
    </row>
    <row r="871" spans="1:18">
      <c r="A871" s="277"/>
      <c r="B871" s="237"/>
      <c r="C871" s="237"/>
      <c r="D871" s="278"/>
      <c r="E871" s="278"/>
      <c r="F871" s="279"/>
      <c r="G871" s="278"/>
      <c r="H871" s="279"/>
      <c r="I871" s="278"/>
      <c r="J871" s="278"/>
      <c r="K871" s="278"/>
      <c r="L871" s="278"/>
      <c r="M871" s="278"/>
      <c r="N871" s="221"/>
      <c r="O871" s="221"/>
      <c r="P871" s="221"/>
      <c r="Q871" s="221"/>
      <c r="R871" s="221"/>
    </row>
    <row r="872" spans="1:18">
      <c r="A872" s="277"/>
      <c r="B872" s="237"/>
      <c r="C872" s="237"/>
      <c r="D872" s="278"/>
      <c r="E872" s="278"/>
      <c r="F872" s="279"/>
      <c r="G872" s="278"/>
      <c r="H872" s="279"/>
      <c r="I872" s="278"/>
      <c r="J872" s="278"/>
      <c r="K872" s="278"/>
      <c r="L872" s="278"/>
      <c r="M872" s="278"/>
      <c r="N872" s="221"/>
      <c r="O872" s="221"/>
      <c r="P872" s="221"/>
      <c r="Q872" s="221"/>
      <c r="R872" s="221"/>
    </row>
    <row r="873" spans="1:18">
      <c r="A873" s="277"/>
      <c r="B873" s="237"/>
      <c r="C873" s="237"/>
      <c r="D873" s="278"/>
      <c r="E873" s="278"/>
      <c r="F873" s="279"/>
      <c r="G873" s="278"/>
      <c r="H873" s="279"/>
      <c r="I873" s="278"/>
      <c r="J873" s="278"/>
      <c r="K873" s="278"/>
      <c r="L873" s="278"/>
      <c r="M873" s="278"/>
      <c r="N873" s="221"/>
      <c r="O873" s="221"/>
      <c r="P873" s="221"/>
      <c r="Q873" s="221"/>
      <c r="R873" s="221"/>
    </row>
    <row r="874" spans="1:18">
      <c r="A874" s="277"/>
      <c r="B874" s="237"/>
      <c r="C874" s="237"/>
      <c r="D874" s="278"/>
      <c r="E874" s="278"/>
      <c r="F874" s="279"/>
      <c r="G874" s="278"/>
      <c r="H874" s="279"/>
      <c r="I874" s="278"/>
      <c r="J874" s="278"/>
      <c r="K874" s="278"/>
      <c r="L874" s="278"/>
      <c r="M874" s="278"/>
      <c r="N874" s="221"/>
      <c r="O874" s="221"/>
      <c r="P874" s="221"/>
      <c r="Q874" s="221"/>
      <c r="R874" s="221"/>
    </row>
    <row r="875" spans="1:18">
      <c r="A875" s="277"/>
      <c r="B875" s="237"/>
      <c r="C875" s="237"/>
      <c r="D875" s="278"/>
      <c r="E875" s="278"/>
      <c r="F875" s="279"/>
      <c r="G875" s="278"/>
      <c r="H875" s="279"/>
      <c r="I875" s="278"/>
      <c r="J875" s="278"/>
      <c r="K875" s="278"/>
      <c r="L875" s="278"/>
      <c r="M875" s="278"/>
      <c r="N875" s="221"/>
      <c r="O875" s="221"/>
      <c r="P875" s="221"/>
      <c r="Q875" s="221"/>
      <c r="R875" s="221"/>
    </row>
    <row r="876" spans="1:18">
      <c r="A876" s="277"/>
      <c r="B876" s="237"/>
      <c r="C876" s="237"/>
      <c r="D876" s="278"/>
      <c r="E876" s="278"/>
      <c r="F876" s="279"/>
      <c r="G876" s="278"/>
      <c r="H876" s="279"/>
      <c r="I876" s="278"/>
      <c r="J876" s="278"/>
      <c r="K876" s="278"/>
      <c r="L876" s="278"/>
      <c r="M876" s="278"/>
      <c r="N876" s="221"/>
      <c r="O876" s="221"/>
      <c r="P876" s="221"/>
      <c r="Q876" s="221"/>
      <c r="R876" s="221"/>
    </row>
    <row r="877" spans="1:18">
      <c r="A877" s="277"/>
      <c r="B877" s="237"/>
      <c r="C877" s="237"/>
      <c r="D877" s="278"/>
      <c r="E877" s="278"/>
      <c r="F877" s="279"/>
      <c r="G877" s="278"/>
      <c r="H877" s="279"/>
      <c r="I877" s="278"/>
      <c r="J877" s="278"/>
      <c r="K877" s="278"/>
      <c r="L877" s="278"/>
      <c r="M877" s="278"/>
      <c r="N877" s="221"/>
      <c r="O877" s="221"/>
      <c r="P877" s="221"/>
      <c r="Q877" s="221"/>
      <c r="R877" s="221"/>
    </row>
    <row r="878" spans="1:18">
      <c r="A878" s="277"/>
      <c r="B878" s="237"/>
      <c r="C878" s="237"/>
      <c r="D878" s="278"/>
      <c r="E878" s="278"/>
      <c r="F878" s="279"/>
      <c r="G878" s="278"/>
      <c r="H878" s="279"/>
      <c r="I878" s="278"/>
      <c r="J878" s="278"/>
      <c r="K878" s="278"/>
      <c r="L878" s="278"/>
      <c r="M878" s="278"/>
      <c r="N878" s="221"/>
      <c r="O878" s="221"/>
      <c r="P878" s="221"/>
      <c r="Q878" s="221"/>
      <c r="R878" s="221"/>
    </row>
    <row r="879" spans="1:18">
      <c r="A879" s="277"/>
      <c r="B879" s="237"/>
      <c r="C879" s="237"/>
      <c r="D879" s="278"/>
      <c r="E879" s="278"/>
      <c r="F879" s="279"/>
      <c r="G879" s="278"/>
      <c r="H879" s="279"/>
      <c r="I879" s="278"/>
      <c r="J879" s="278"/>
      <c r="K879" s="278"/>
      <c r="L879" s="278"/>
      <c r="M879" s="278"/>
      <c r="N879" s="221"/>
      <c r="O879" s="221"/>
      <c r="P879" s="221"/>
      <c r="Q879" s="221"/>
      <c r="R879" s="221"/>
    </row>
    <row r="880" spans="1:18">
      <c r="A880" s="277"/>
      <c r="B880" s="237"/>
      <c r="C880" s="237"/>
      <c r="D880" s="278"/>
      <c r="E880" s="278"/>
      <c r="F880" s="279"/>
      <c r="G880" s="278"/>
      <c r="H880" s="279"/>
      <c r="I880" s="278"/>
      <c r="J880" s="278"/>
      <c r="K880" s="278"/>
      <c r="L880" s="278"/>
      <c r="M880" s="278"/>
      <c r="N880" s="221"/>
      <c r="O880" s="221"/>
      <c r="P880" s="221"/>
      <c r="Q880" s="221"/>
      <c r="R880" s="221"/>
    </row>
    <row r="881" spans="1:18">
      <c r="A881" s="277"/>
      <c r="B881" s="237"/>
      <c r="C881" s="237"/>
      <c r="D881" s="278"/>
      <c r="E881" s="278"/>
      <c r="F881" s="279"/>
      <c r="G881" s="278"/>
      <c r="H881" s="279"/>
      <c r="I881" s="278"/>
      <c r="J881" s="278"/>
      <c r="K881" s="278"/>
      <c r="L881" s="278"/>
      <c r="M881" s="278"/>
      <c r="N881" s="221"/>
      <c r="O881" s="221"/>
      <c r="P881" s="221"/>
      <c r="Q881" s="221"/>
      <c r="R881" s="221"/>
    </row>
    <row r="882" spans="1:18">
      <c r="A882" s="277"/>
      <c r="B882" s="237"/>
      <c r="C882" s="237"/>
      <c r="D882" s="278"/>
      <c r="E882" s="278"/>
      <c r="F882" s="279"/>
      <c r="G882" s="278"/>
      <c r="H882" s="279"/>
      <c r="I882" s="278"/>
      <c r="J882" s="278"/>
      <c r="K882" s="278"/>
      <c r="L882" s="278"/>
      <c r="M882" s="278"/>
      <c r="N882" s="221"/>
      <c r="O882" s="221"/>
      <c r="P882" s="221"/>
      <c r="Q882" s="221"/>
      <c r="R882" s="221"/>
    </row>
    <row r="883" spans="1:18">
      <c r="A883" s="277"/>
      <c r="B883" s="237"/>
      <c r="C883" s="237"/>
      <c r="D883" s="278"/>
      <c r="E883" s="278"/>
      <c r="F883" s="279"/>
      <c r="G883" s="278"/>
      <c r="H883" s="279"/>
      <c r="I883" s="278"/>
      <c r="J883" s="278"/>
      <c r="K883" s="278"/>
      <c r="L883" s="278"/>
      <c r="M883" s="278"/>
      <c r="N883" s="221"/>
      <c r="O883" s="221"/>
      <c r="P883" s="221"/>
      <c r="Q883" s="221"/>
      <c r="R883" s="221"/>
    </row>
    <row r="884" spans="1:18">
      <c r="A884" s="277"/>
      <c r="B884" s="237"/>
      <c r="C884" s="237"/>
      <c r="D884" s="278"/>
      <c r="E884" s="278"/>
      <c r="F884" s="279"/>
      <c r="G884" s="278"/>
      <c r="H884" s="279"/>
      <c r="I884" s="278"/>
      <c r="J884" s="278"/>
      <c r="K884" s="278"/>
      <c r="L884" s="278"/>
      <c r="M884" s="278"/>
      <c r="N884" s="221"/>
      <c r="O884" s="221"/>
      <c r="P884" s="221"/>
      <c r="Q884" s="221"/>
      <c r="R884" s="221"/>
    </row>
    <row r="885" spans="1:18">
      <c r="A885" s="277"/>
      <c r="B885" s="237"/>
      <c r="C885" s="237"/>
      <c r="D885" s="278"/>
      <c r="E885" s="278"/>
      <c r="F885" s="279"/>
      <c r="G885" s="278"/>
      <c r="H885" s="279"/>
      <c r="I885" s="278"/>
      <c r="J885" s="278"/>
      <c r="K885" s="278"/>
      <c r="L885" s="278"/>
      <c r="M885" s="278"/>
      <c r="N885" s="221"/>
      <c r="O885" s="221"/>
      <c r="P885" s="221"/>
      <c r="Q885" s="221"/>
      <c r="R885" s="221"/>
    </row>
    <row r="886" spans="1:18">
      <c r="A886" s="277"/>
      <c r="B886" s="237"/>
      <c r="C886" s="237"/>
      <c r="D886" s="278"/>
      <c r="E886" s="278"/>
      <c r="F886" s="279"/>
      <c r="G886" s="278"/>
      <c r="H886" s="279"/>
      <c r="I886" s="278"/>
      <c r="J886" s="278"/>
      <c r="K886" s="278"/>
      <c r="L886" s="278"/>
      <c r="M886" s="278"/>
      <c r="N886" s="221"/>
      <c r="O886" s="221"/>
      <c r="P886" s="221"/>
      <c r="Q886" s="221"/>
      <c r="R886" s="221"/>
    </row>
    <row r="887" spans="1:18">
      <c r="A887" s="277"/>
      <c r="B887" s="237"/>
      <c r="C887" s="237"/>
      <c r="D887" s="278"/>
      <c r="E887" s="278"/>
      <c r="F887" s="279"/>
      <c r="G887" s="278"/>
      <c r="H887" s="279"/>
      <c r="I887" s="278"/>
      <c r="J887" s="278"/>
      <c r="K887" s="278"/>
      <c r="L887" s="278"/>
      <c r="M887" s="278"/>
      <c r="N887" s="221"/>
      <c r="O887" s="221"/>
      <c r="P887" s="221"/>
      <c r="Q887" s="221"/>
      <c r="R887" s="221"/>
    </row>
    <row r="888" spans="1:18">
      <c r="A888" s="277"/>
      <c r="B888" s="237"/>
      <c r="C888" s="237"/>
      <c r="D888" s="278"/>
      <c r="E888" s="278"/>
      <c r="F888" s="279"/>
      <c r="G888" s="278"/>
      <c r="H888" s="279"/>
      <c r="I888" s="278"/>
      <c r="J888" s="278"/>
      <c r="K888" s="278"/>
      <c r="L888" s="278"/>
      <c r="M888" s="278"/>
      <c r="N888" s="221"/>
      <c r="O888" s="221"/>
      <c r="P888" s="221"/>
      <c r="Q888" s="221"/>
      <c r="R888" s="221"/>
    </row>
    <row r="889" spans="1:18">
      <c r="A889" s="277"/>
      <c r="B889" s="237"/>
      <c r="C889" s="237"/>
      <c r="D889" s="278"/>
      <c r="E889" s="278"/>
      <c r="F889" s="279"/>
      <c r="G889" s="278"/>
      <c r="H889" s="279"/>
      <c r="I889" s="278"/>
      <c r="J889" s="278"/>
      <c r="K889" s="278"/>
      <c r="L889" s="278"/>
      <c r="M889" s="278"/>
      <c r="N889" s="221"/>
      <c r="O889" s="221"/>
      <c r="P889" s="221"/>
      <c r="Q889" s="221"/>
      <c r="R889" s="221"/>
    </row>
    <row r="890" spans="1:18">
      <c r="A890" s="277"/>
      <c r="B890" s="237"/>
      <c r="C890" s="237"/>
      <c r="D890" s="278"/>
      <c r="E890" s="278"/>
      <c r="F890" s="279"/>
      <c r="G890" s="278"/>
      <c r="H890" s="279"/>
      <c r="I890" s="278"/>
      <c r="J890" s="278"/>
      <c r="K890" s="278"/>
      <c r="L890" s="278"/>
      <c r="M890" s="278"/>
      <c r="N890" s="221"/>
      <c r="O890" s="221"/>
      <c r="P890" s="221"/>
      <c r="Q890" s="221"/>
      <c r="R890" s="221"/>
    </row>
    <row r="891" spans="1:18">
      <c r="A891" s="277"/>
      <c r="B891" s="237"/>
      <c r="C891" s="237"/>
      <c r="D891" s="278"/>
      <c r="E891" s="278"/>
      <c r="F891" s="279"/>
      <c r="G891" s="278"/>
      <c r="H891" s="279"/>
      <c r="I891" s="278"/>
      <c r="J891" s="278"/>
      <c r="K891" s="278"/>
      <c r="L891" s="278"/>
      <c r="M891" s="278"/>
      <c r="N891" s="221"/>
      <c r="O891" s="221"/>
      <c r="P891" s="221"/>
      <c r="Q891" s="221"/>
      <c r="R891" s="221"/>
    </row>
    <row r="892" spans="1:18">
      <c r="A892" s="277"/>
      <c r="B892" s="237"/>
      <c r="C892" s="237"/>
      <c r="D892" s="278"/>
      <c r="E892" s="278"/>
      <c r="F892" s="279"/>
      <c r="G892" s="278"/>
      <c r="H892" s="279"/>
      <c r="I892" s="278"/>
      <c r="J892" s="278"/>
      <c r="K892" s="278"/>
      <c r="L892" s="278"/>
      <c r="M892" s="278"/>
      <c r="N892" s="221"/>
      <c r="O892" s="221"/>
      <c r="P892" s="221"/>
      <c r="Q892" s="221"/>
      <c r="R892" s="221"/>
    </row>
    <row r="893" spans="1:18">
      <c r="A893" s="277"/>
      <c r="B893" s="237"/>
      <c r="C893" s="237"/>
      <c r="D893" s="278"/>
      <c r="E893" s="278"/>
      <c r="F893" s="279"/>
      <c r="G893" s="278"/>
      <c r="H893" s="279"/>
      <c r="I893" s="278"/>
      <c r="J893" s="278"/>
      <c r="K893" s="278"/>
      <c r="L893" s="278"/>
      <c r="M893" s="278"/>
      <c r="N893" s="221"/>
      <c r="O893" s="221"/>
      <c r="P893" s="221"/>
      <c r="Q893" s="221"/>
      <c r="R893" s="221"/>
    </row>
    <row r="894" spans="1:18">
      <c r="A894" s="277"/>
      <c r="B894" s="237"/>
      <c r="C894" s="237"/>
      <c r="D894" s="278"/>
      <c r="E894" s="278"/>
      <c r="F894" s="279"/>
      <c r="G894" s="278"/>
      <c r="H894" s="279"/>
      <c r="I894" s="278"/>
      <c r="J894" s="278"/>
      <c r="K894" s="278"/>
      <c r="L894" s="278"/>
      <c r="M894" s="278"/>
      <c r="N894" s="221"/>
      <c r="O894" s="221"/>
      <c r="P894" s="221"/>
      <c r="Q894" s="221"/>
      <c r="R894" s="221"/>
    </row>
    <row r="895" spans="1:18">
      <c r="A895" s="277"/>
      <c r="B895" s="237"/>
      <c r="C895" s="237"/>
      <c r="D895" s="278"/>
      <c r="E895" s="278"/>
      <c r="F895" s="279"/>
      <c r="G895" s="278"/>
      <c r="H895" s="279"/>
      <c r="I895" s="278"/>
      <c r="J895" s="278"/>
      <c r="K895" s="278"/>
      <c r="L895" s="278"/>
      <c r="M895" s="278"/>
      <c r="N895" s="221"/>
      <c r="O895" s="221"/>
      <c r="P895" s="221"/>
      <c r="Q895" s="221"/>
      <c r="R895" s="221"/>
    </row>
    <row r="896" spans="1:18">
      <c r="A896" s="277"/>
      <c r="B896" s="237"/>
      <c r="C896" s="237"/>
      <c r="D896" s="278"/>
      <c r="E896" s="278"/>
      <c r="F896" s="279"/>
      <c r="G896" s="278"/>
      <c r="H896" s="279"/>
      <c r="I896" s="278"/>
      <c r="J896" s="278"/>
      <c r="K896" s="278"/>
      <c r="L896" s="278"/>
      <c r="M896" s="278"/>
      <c r="N896" s="221"/>
      <c r="O896" s="221"/>
      <c r="P896" s="221"/>
      <c r="Q896" s="221"/>
      <c r="R896" s="221"/>
    </row>
    <row r="897" spans="1:18">
      <c r="A897" s="277"/>
      <c r="B897" s="237"/>
      <c r="C897" s="237"/>
      <c r="D897" s="278"/>
      <c r="E897" s="278"/>
      <c r="F897" s="279"/>
      <c r="G897" s="278"/>
      <c r="H897" s="279"/>
      <c r="I897" s="278"/>
      <c r="J897" s="278"/>
      <c r="K897" s="278"/>
      <c r="L897" s="278"/>
      <c r="M897" s="278"/>
      <c r="N897" s="221"/>
      <c r="O897" s="221"/>
      <c r="P897" s="221"/>
      <c r="Q897" s="221"/>
      <c r="R897" s="221"/>
    </row>
    <row r="898" spans="1:18">
      <c r="A898" s="277"/>
      <c r="B898" s="237"/>
      <c r="C898" s="237"/>
      <c r="D898" s="278"/>
      <c r="E898" s="278"/>
      <c r="F898" s="279"/>
      <c r="G898" s="278"/>
      <c r="H898" s="279"/>
      <c r="I898" s="278"/>
      <c r="J898" s="278"/>
      <c r="K898" s="278"/>
      <c r="L898" s="278"/>
      <c r="M898" s="278"/>
      <c r="N898" s="221"/>
      <c r="O898" s="221"/>
      <c r="P898" s="221"/>
      <c r="Q898" s="221"/>
      <c r="R898" s="221"/>
    </row>
    <row r="899" spans="1:18">
      <c r="A899" s="277"/>
      <c r="B899" s="237"/>
      <c r="C899" s="237"/>
      <c r="D899" s="278"/>
      <c r="E899" s="278"/>
      <c r="F899" s="279"/>
      <c r="G899" s="278"/>
      <c r="H899" s="279"/>
      <c r="I899" s="278"/>
      <c r="J899" s="278"/>
      <c r="K899" s="278"/>
      <c r="L899" s="278"/>
      <c r="M899" s="278"/>
      <c r="N899" s="221"/>
      <c r="O899" s="221"/>
      <c r="P899" s="221"/>
      <c r="Q899" s="221"/>
      <c r="R899" s="221"/>
    </row>
    <row r="900" spans="1:18">
      <c r="A900" s="277"/>
      <c r="B900" s="237"/>
      <c r="C900" s="237"/>
      <c r="D900" s="278"/>
      <c r="E900" s="278"/>
      <c r="F900" s="279"/>
      <c r="G900" s="278"/>
      <c r="H900" s="279"/>
      <c r="I900" s="278"/>
      <c r="J900" s="278"/>
      <c r="K900" s="278"/>
      <c r="L900" s="278"/>
      <c r="M900" s="278"/>
      <c r="N900" s="221"/>
      <c r="O900" s="221"/>
      <c r="P900" s="221"/>
      <c r="Q900" s="221"/>
      <c r="R900" s="221"/>
    </row>
    <row r="901" spans="1:18">
      <c r="A901" s="277"/>
      <c r="B901" s="237"/>
      <c r="C901" s="237"/>
      <c r="D901" s="278"/>
      <c r="E901" s="278"/>
      <c r="F901" s="279"/>
      <c r="G901" s="278"/>
      <c r="H901" s="279"/>
      <c r="I901" s="278"/>
      <c r="J901" s="278"/>
      <c r="K901" s="278"/>
      <c r="L901" s="278"/>
      <c r="M901" s="278"/>
      <c r="N901" s="221"/>
      <c r="O901" s="221"/>
      <c r="P901" s="221"/>
      <c r="Q901" s="221"/>
      <c r="R901" s="221"/>
    </row>
    <row r="902" spans="1:18">
      <c r="A902" s="277"/>
      <c r="B902" s="237"/>
      <c r="C902" s="237"/>
      <c r="D902" s="278"/>
      <c r="E902" s="278"/>
      <c r="F902" s="279"/>
      <c r="G902" s="278"/>
      <c r="H902" s="279"/>
      <c r="I902" s="278"/>
      <c r="J902" s="278"/>
      <c r="K902" s="278"/>
      <c r="L902" s="278"/>
      <c r="M902" s="278"/>
      <c r="N902" s="221"/>
      <c r="O902" s="221"/>
      <c r="P902" s="221"/>
      <c r="Q902" s="221"/>
      <c r="R902" s="221"/>
    </row>
    <row r="903" spans="1:18">
      <c r="A903" s="277"/>
      <c r="B903" s="237"/>
      <c r="C903" s="237"/>
      <c r="D903" s="278"/>
      <c r="E903" s="278"/>
      <c r="F903" s="279"/>
      <c r="G903" s="278"/>
      <c r="H903" s="279"/>
      <c r="I903" s="278"/>
      <c r="J903" s="278"/>
      <c r="K903" s="278"/>
      <c r="L903" s="278"/>
      <c r="M903" s="278"/>
      <c r="N903" s="221"/>
      <c r="O903" s="221"/>
      <c r="P903" s="221"/>
      <c r="Q903" s="221"/>
      <c r="R903" s="221"/>
    </row>
    <row r="904" spans="1:18">
      <c r="A904" s="277"/>
      <c r="B904" s="237"/>
      <c r="C904" s="237"/>
      <c r="D904" s="278"/>
      <c r="E904" s="278"/>
      <c r="F904" s="279"/>
      <c r="G904" s="278"/>
      <c r="H904" s="279"/>
      <c r="I904" s="278"/>
      <c r="J904" s="278"/>
      <c r="K904" s="278"/>
      <c r="L904" s="278"/>
      <c r="M904" s="278"/>
      <c r="N904" s="221"/>
      <c r="O904" s="221"/>
      <c r="P904" s="221"/>
      <c r="Q904" s="221"/>
      <c r="R904" s="221"/>
    </row>
    <row r="905" spans="1:18">
      <c r="A905" s="277"/>
      <c r="B905" s="237"/>
      <c r="C905" s="237"/>
      <c r="D905" s="278"/>
      <c r="E905" s="278"/>
      <c r="F905" s="279"/>
      <c r="G905" s="278"/>
      <c r="H905" s="279"/>
      <c r="I905" s="278"/>
      <c r="J905" s="278"/>
      <c r="K905" s="278"/>
      <c r="L905" s="278"/>
      <c r="M905" s="278"/>
      <c r="N905" s="221"/>
      <c r="O905" s="221"/>
      <c r="P905" s="221"/>
      <c r="Q905" s="221"/>
      <c r="R905" s="221"/>
    </row>
    <row r="906" spans="1:18">
      <c r="A906" s="277"/>
      <c r="B906" s="237"/>
      <c r="C906" s="237"/>
      <c r="D906" s="278"/>
      <c r="E906" s="278"/>
      <c r="F906" s="279"/>
      <c r="G906" s="278"/>
      <c r="H906" s="279"/>
      <c r="I906" s="278"/>
      <c r="J906" s="278"/>
      <c r="K906" s="278"/>
      <c r="L906" s="278"/>
      <c r="M906" s="278"/>
      <c r="N906" s="221"/>
      <c r="O906" s="221"/>
      <c r="P906" s="221"/>
      <c r="Q906" s="221"/>
      <c r="R906" s="221"/>
    </row>
    <row r="907" spans="1:18">
      <c r="A907" s="277"/>
      <c r="B907" s="237"/>
      <c r="C907" s="237"/>
      <c r="D907" s="278"/>
      <c r="E907" s="278"/>
      <c r="F907" s="279"/>
      <c r="G907" s="278"/>
      <c r="H907" s="279"/>
      <c r="I907" s="278"/>
      <c r="J907" s="278"/>
      <c r="K907" s="278"/>
      <c r="L907" s="278"/>
      <c r="M907" s="278"/>
      <c r="N907" s="221"/>
      <c r="O907" s="221"/>
      <c r="P907" s="221"/>
      <c r="Q907" s="221"/>
      <c r="R907" s="221"/>
    </row>
    <row r="908" spans="1:18">
      <c r="A908" s="277"/>
      <c r="B908" s="237"/>
      <c r="C908" s="237"/>
      <c r="D908" s="278"/>
      <c r="E908" s="278"/>
      <c r="F908" s="279"/>
      <c r="G908" s="278"/>
      <c r="H908" s="279"/>
      <c r="I908" s="278"/>
      <c r="J908" s="278"/>
      <c r="K908" s="278"/>
      <c r="L908" s="278"/>
      <c r="M908" s="278"/>
      <c r="N908" s="221"/>
      <c r="O908" s="221"/>
      <c r="P908" s="221"/>
      <c r="Q908" s="221"/>
      <c r="R908" s="221"/>
    </row>
    <row r="909" spans="1:18">
      <c r="A909" s="277"/>
      <c r="B909" s="237"/>
      <c r="C909" s="237"/>
      <c r="D909" s="278"/>
      <c r="E909" s="278"/>
      <c r="F909" s="279"/>
      <c r="G909" s="278"/>
      <c r="H909" s="279"/>
      <c r="I909" s="278"/>
      <c r="J909" s="278"/>
      <c r="K909" s="278"/>
      <c r="L909" s="278"/>
      <c r="M909" s="278"/>
      <c r="N909" s="221"/>
      <c r="O909" s="221"/>
      <c r="P909" s="221"/>
      <c r="Q909" s="221"/>
      <c r="R909" s="221"/>
    </row>
    <row r="910" spans="1:18">
      <c r="A910" s="277"/>
      <c r="B910" s="237"/>
      <c r="C910" s="237"/>
      <c r="D910" s="278"/>
      <c r="E910" s="278"/>
      <c r="F910" s="279"/>
      <c r="G910" s="278"/>
      <c r="H910" s="279"/>
      <c r="I910" s="278"/>
      <c r="J910" s="278"/>
      <c r="K910" s="278"/>
      <c r="L910" s="278"/>
      <c r="M910" s="278"/>
      <c r="N910" s="221"/>
      <c r="O910" s="221"/>
      <c r="P910" s="221"/>
      <c r="Q910" s="221"/>
      <c r="R910" s="221"/>
    </row>
    <row r="911" spans="1:18">
      <c r="A911" s="277"/>
      <c r="B911" s="237"/>
      <c r="C911" s="237"/>
      <c r="D911" s="278"/>
      <c r="E911" s="278"/>
      <c r="F911" s="279"/>
      <c r="G911" s="278"/>
      <c r="H911" s="279"/>
      <c r="I911" s="278"/>
      <c r="J911" s="278"/>
      <c r="K911" s="278"/>
      <c r="L911" s="278"/>
      <c r="M911" s="278"/>
      <c r="N911" s="221"/>
      <c r="O911" s="221"/>
      <c r="P911" s="221"/>
      <c r="Q911" s="221"/>
      <c r="R911" s="221"/>
    </row>
    <row r="912" spans="1:18">
      <c r="A912" s="277"/>
      <c r="B912" s="237"/>
      <c r="C912" s="237"/>
      <c r="D912" s="278"/>
      <c r="E912" s="278"/>
      <c r="F912" s="279"/>
      <c r="G912" s="278"/>
      <c r="H912" s="279"/>
      <c r="I912" s="278"/>
      <c r="J912" s="278"/>
      <c r="K912" s="278"/>
      <c r="L912" s="278"/>
      <c r="M912" s="278"/>
      <c r="N912" s="221"/>
      <c r="O912" s="221"/>
      <c r="P912" s="221"/>
      <c r="Q912" s="221"/>
      <c r="R912" s="221"/>
    </row>
    <row r="913" spans="1:18">
      <c r="A913" s="277"/>
      <c r="B913" s="237"/>
      <c r="C913" s="237"/>
      <c r="D913" s="278"/>
      <c r="E913" s="278"/>
      <c r="F913" s="279"/>
      <c r="G913" s="278"/>
      <c r="H913" s="279"/>
      <c r="I913" s="278"/>
      <c r="J913" s="278"/>
      <c r="K913" s="278"/>
      <c r="L913" s="278"/>
      <c r="M913" s="278"/>
      <c r="N913" s="221"/>
      <c r="O913" s="221"/>
      <c r="P913" s="221"/>
      <c r="Q913" s="221"/>
      <c r="R913" s="221"/>
    </row>
    <row r="914" spans="1:18">
      <c r="A914" s="277"/>
      <c r="B914" s="237"/>
      <c r="C914" s="237"/>
      <c r="D914" s="278"/>
      <c r="E914" s="278"/>
      <c r="F914" s="279"/>
      <c r="G914" s="278"/>
      <c r="H914" s="279"/>
      <c r="I914" s="278"/>
      <c r="J914" s="278"/>
      <c r="K914" s="278"/>
      <c r="L914" s="278"/>
      <c r="M914" s="278"/>
      <c r="N914" s="221"/>
      <c r="O914" s="221"/>
      <c r="P914" s="221"/>
      <c r="Q914" s="221"/>
      <c r="R914" s="221"/>
    </row>
    <row r="915" spans="1:18">
      <c r="A915" s="277"/>
      <c r="B915" s="237"/>
      <c r="C915" s="237"/>
      <c r="D915" s="278"/>
      <c r="E915" s="278"/>
      <c r="F915" s="279"/>
      <c r="G915" s="278"/>
      <c r="H915" s="279"/>
      <c r="I915" s="278"/>
      <c r="J915" s="278"/>
      <c r="K915" s="278"/>
      <c r="L915" s="278"/>
      <c r="M915" s="278"/>
      <c r="N915" s="221"/>
      <c r="O915" s="221"/>
      <c r="P915" s="221"/>
      <c r="Q915" s="221"/>
      <c r="R915" s="221"/>
    </row>
    <row r="916" spans="1:18">
      <c r="A916" s="277"/>
      <c r="B916" s="237"/>
      <c r="C916" s="237"/>
      <c r="D916" s="278"/>
      <c r="E916" s="278"/>
      <c r="F916" s="279"/>
      <c r="G916" s="278"/>
      <c r="H916" s="279"/>
      <c r="I916" s="278"/>
      <c r="J916" s="278"/>
      <c r="K916" s="278"/>
      <c r="L916" s="278"/>
      <c r="M916" s="278"/>
      <c r="N916" s="221"/>
      <c r="O916" s="221"/>
      <c r="P916" s="221"/>
      <c r="Q916" s="221"/>
      <c r="R916" s="221"/>
    </row>
    <row r="917" spans="1:18">
      <c r="A917" s="277"/>
      <c r="B917" s="237"/>
      <c r="C917" s="237"/>
      <c r="D917" s="278"/>
      <c r="E917" s="278"/>
      <c r="F917" s="279"/>
      <c r="G917" s="278"/>
      <c r="H917" s="279"/>
      <c r="I917" s="278"/>
      <c r="J917" s="278"/>
      <c r="K917" s="278"/>
      <c r="L917" s="278"/>
      <c r="M917" s="278"/>
      <c r="N917" s="221"/>
      <c r="O917" s="221"/>
      <c r="P917" s="221"/>
      <c r="Q917" s="221"/>
      <c r="R917" s="221"/>
    </row>
    <row r="918" spans="1:18">
      <c r="A918" s="277"/>
      <c r="B918" s="237"/>
      <c r="C918" s="237"/>
      <c r="D918" s="278"/>
      <c r="E918" s="278"/>
      <c r="F918" s="279"/>
      <c r="G918" s="278"/>
      <c r="H918" s="279"/>
      <c r="I918" s="278"/>
      <c r="J918" s="278"/>
      <c r="K918" s="278"/>
      <c r="L918" s="278"/>
      <c r="M918" s="278"/>
      <c r="N918" s="221"/>
      <c r="O918" s="221"/>
      <c r="P918" s="221"/>
      <c r="Q918" s="221"/>
      <c r="R918" s="221"/>
    </row>
    <row r="919" spans="1:18">
      <c r="A919" s="277"/>
      <c r="B919" s="237"/>
      <c r="C919" s="237"/>
      <c r="D919" s="278"/>
      <c r="E919" s="278"/>
      <c r="F919" s="279"/>
      <c r="G919" s="278"/>
      <c r="H919" s="279"/>
      <c r="I919" s="278"/>
      <c r="J919" s="278"/>
      <c r="K919" s="278"/>
      <c r="L919" s="278"/>
      <c r="M919" s="278"/>
      <c r="N919" s="221"/>
      <c r="O919" s="221"/>
      <c r="P919" s="221"/>
      <c r="Q919" s="221"/>
      <c r="R919" s="221"/>
    </row>
    <row r="920" spans="1:18">
      <c r="A920" s="277"/>
      <c r="B920" s="237"/>
      <c r="C920" s="237"/>
      <c r="D920" s="278"/>
      <c r="E920" s="278"/>
      <c r="F920" s="279"/>
      <c r="G920" s="278"/>
      <c r="H920" s="279"/>
      <c r="I920" s="278"/>
      <c r="J920" s="278"/>
      <c r="K920" s="278"/>
      <c r="L920" s="278"/>
      <c r="M920" s="278"/>
      <c r="N920" s="221"/>
      <c r="O920" s="221"/>
      <c r="P920" s="221"/>
      <c r="Q920" s="221"/>
      <c r="R920" s="221"/>
    </row>
    <row r="921" spans="1:18">
      <c r="A921" s="277"/>
      <c r="B921" s="237"/>
      <c r="C921" s="237"/>
      <c r="D921" s="278"/>
      <c r="E921" s="278"/>
      <c r="F921" s="279"/>
      <c r="G921" s="278"/>
      <c r="H921" s="279"/>
      <c r="I921" s="278"/>
      <c r="J921" s="278"/>
      <c r="K921" s="278"/>
      <c r="L921" s="278"/>
      <c r="M921" s="278"/>
      <c r="N921" s="221"/>
      <c r="O921" s="221"/>
      <c r="P921" s="221"/>
      <c r="Q921" s="221"/>
      <c r="R921" s="221"/>
    </row>
    <row r="922" spans="1:18">
      <c r="A922" s="277"/>
      <c r="B922" s="237"/>
      <c r="C922" s="237"/>
      <c r="D922" s="278"/>
      <c r="E922" s="278"/>
      <c r="F922" s="279"/>
      <c r="G922" s="278"/>
      <c r="H922" s="279"/>
      <c r="I922" s="278"/>
      <c r="J922" s="278"/>
      <c r="K922" s="278"/>
      <c r="L922" s="278"/>
      <c r="M922" s="278"/>
      <c r="N922" s="221"/>
      <c r="O922" s="221"/>
      <c r="P922" s="221"/>
      <c r="Q922" s="221"/>
      <c r="R922" s="221"/>
    </row>
    <row r="923" spans="1:18">
      <c r="A923" s="277"/>
      <c r="B923" s="237"/>
      <c r="C923" s="237"/>
      <c r="D923" s="278"/>
      <c r="E923" s="278"/>
      <c r="F923" s="279"/>
      <c r="G923" s="278"/>
      <c r="H923" s="279"/>
      <c r="I923" s="278"/>
      <c r="J923" s="278"/>
      <c r="K923" s="278"/>
      <c r="L923" s="278"/>
      <c r="M923" s="278"/>
      <c r="N923" s="221"/>
      <c r="O923" s="221"/>
      <c r="P923" s="221"/>
      <c r="Q923" s="221"/>
      <c r="R923" s="221"/>
    </row>
    <row r="924" spans="1:18">
      <c r="A924" s="277"/>
      <c r="B924" s="237"/>
      <c r="C924" s="237"/>
      <c r="D924" s="278"/>
      <c r="E924" s="278"/>
      <c r="F924" s="279"/>
      <c r="G924" s="278"/>
      <c r="H924" s="279"/>
      <c r="I924" s="278"/>
      <c r="J924" s="278"/>
      <c r="K924" s="278"/>
      <c r="L924" s="278"/>
      <c r="M924" s="278"/>
      <c r="N924" s="221"/>
      <c r="O924" s="221"/>
      <c r="P924" s="221"/>
      <c r="Q924" s="221"/>
      <c r="R924" s="221"/>
    </row>
    <row r="925" spans="1:18">
      <c r="A925" s="277"/>
      <c r="B925" s="237"/>
      <c r="C925" s="237"/>
      <c r="D925" s="278"/>
      <c r="E925" s="278"/>
      <c r="F925" s="279"/>
      <c r="G925" s="278"/>
      <c r="H925" s="279"/>
      <c r="I925" s="278"/>
      <c r="J925" s="278"/>
      <c r="K925" s="278"/>
      <c r="L925" s="278"/>
      <c r="M925" s="278"/>
      <c r="N925" s="221"/>
      <c r="O925" s="221"/>
      <c r="P925" s="221"/>
      <c r="Q925" s="221"/>
      <c r="R925" s="221"/>
    </row>
    <row r="926" spans="1:18">
      <c r="A926" s="277"/>
      <c r="B926" s="237"/>
      <c r="C926" s="237"/>
      <c r="D926" s="278"/>
      <c r="E926" s="278"/>
      <c r="F926" s="279"/>
      <c r="G926" s="278"/>
      <c r="H926" s="279"/>
      <c r="I926" s="278"/>
      <c r="J926" s="278"/>
      <c r="K926" s="278"/>
      <c r="L926" s="278"/>
      <c r="M926" s="278"/>
      <c r="N926" s="221"/>
      <c r="O926" s="221"/>
      <c r="P926" s="221"/>
      <c r="Q926" s="221"/>
      <c r="R926" s="221"/>
    </row>
    <row r="927" spans="1:18">
      <c r="A927" s="277"/>
      <c r="B927" s="237"/>
      <c r="C927" s="237"/>
      <c r="D927" s="278"/>
      <c r="E927" s="278"/>
      <c r="F927" s="279"/>
      <c r="G927" s="278"/>
      <c r="H927" s="279"/>
      <c r="I927" s="278"/>
      <c r="J927" s="278"/>
      <c r="K927" s="278"/>
      <c r="L927" s="278"/>
      <c r="M927" s="278"/>
      <c r="N927" s="221"/>
      <c r="O927" s="221"/>
      <c r="P927" s="221"/>
      <c r="Q927" s="221"/>
      <c r="R927" s="221"/>
    </row>
    <row r="928" spans="1:18">
      <c r="A928" s="277"/>
      <c r="B928" s="237"/>
      <c r="C928" s="237"/>
      <c r="D928" s="278"/>
      <c r="E928" s="278"/>
      <c r="F928" s="279"/>
      <c r="G928" s="278"/>
      <c r="H928" s="279"/>
      <c r="I928" s="278"/>
      <c r="J928" s="278"/>
      <c r="K928" s="278"/>
      <c r="L928" s="278"/>
      <c r="M928" s="278"/>
      <c r="N928" s="221"/>
      <c r="O928" s="221"/>
      <c r="P928" s="221"/>
      <c r="Q928" s="221"/>
      <c r="R928" s="221"/>
    </row>
    <row r="929" spans="1:18">
      <c r="A929" s="277"/>
      <c r="B929" s="237"/>
      <c r="C929" s="237"/>
      <c r="D929" s="278"/>
      <c r="E929" s="278"/>
      <c r="F929" s="279"/>
      <c r="G929" s="278"/>
      <c r="H929" s="279"/>
      <c r="I929" s="278"/>
      <c r="J929" s="278"/>
      <c r="K929" s="278"/>
      <c r="L929" s="278"/>
      <c r="M929" s="278"/>
      <c r="N929" s="221"/>
      <c r="O929" s="221"/>
      <c r="P929" s="221"/>
      <c r="Q929" s="221"/>
      <c r="R929" s="221"/>
    </row>
    <row r="930" spans="1:18">
      <c r="A930" s="277"/>
      <c r="B930" s="237"/>
      <c r="C930" s="237"/>
      <c r="D930" s="278"/>
      <c r="E930" s="278"/>
      <c r="F930" s="279"/>
      <c r="G930" s="278"/>
      <c r="H930" s="279"/>
      <c r="I930" s="278"/>
      <c r="J930" s="278"/>
      <c r="K930" s="278"/>
      <c r="L930" s="278"/>
      <c r="M930" s="278"/>
      <c r="N930" s="221"/>
      <c r="O930" s="221"/>
      <c r="P930" s="221"/>
      <c r="Q930" s="221"/>
      <c r="R930" s="221"/>
    </row>
    <row r="931" spans="1:18">
      <c r="A931" s="277"/>
      <c r="B931" s="237"/>
      <c r="C931" s="237"/>
      <c r="D931" s="278"/>
      <c r="E931" s="278"/>
      <c r="F931" s="279"/>
      <c r="G931" s="278"/>
      <c r="H931" s="279"/>
      <c r="I931" s="278"/>
      <c r="J931" s="278"/>
      <c r="K931" s="278"/>
      <c r="L931" s="278"/>
      <c r="M931" s="278"/>
      <c r="N931" s="221"/>
      <c r="O931" s="221"/>
      <c r="P931" s="221"/>
      <c r="Q931" s="221"/>
      <c r="R931" s="221"/>
    </row>
    <row r="932" spans="1:18">
      <c r="A932" s="277"/>
      <c r="B932" s="237"/>
      <c r="C932" s="237"/>
      <c r="D932" s="278"/>
      <c r="E932" s="278"/>
      <c r="F932" s="279"/>
      <c r="G932" s="278"/>
      <c r="H932" s="279"/>
      <c r="I932" s="278"/>
      <c r="J932" s="278"/>
      <c r="K932" s="278"/>
      <c r="L932" s="278"/>
      <c r="M932" s="278"/>
      <c r="N932" s="221"/>
      <c r="O932" s="221"/>
      <c r="P932" s="221"/>
      <c r="Q932" s="221"/>
      <c r="R932" s="221"/>
    </row>
    <row r="933" spans="1:18">
      <c r="A933" s="277"/>
      <c r="B933" s="237"/>
      <c r="C933" s="237"/>
      <c r="D933" s="278"/>
      <c r="E933" s="278"/>
      <c r="F933" s="279"/>
      <c r="G933" s="278"/>
      <c r="H933" s="279"/>
      <c r="I933" s="278"/>
      <c r="J933" s="278"/>
      <c r="K933" s="278"/>
      <c r="L933" s="278"/>
      <c r="M933" s="278"/>
      <c r="N933" s="221"/>
      <c r="O933" s="221"/>
      <c r="P933" s="221"/>
      <c r="Q933" s="221"/>
      <c r="R933" s="221"/>
    </row>
    <row r="934" spans="1:18">
      <c r="A934" s="277"/>
      <c r="B934" s="237"/>
      <c r="C934" s="237"/>
      <c r="D934" s="278"/>
      <c r="E934" s="278"/>
      <c r="F934" s="279"/>
      <c r="G934" s="278"/>
      <c r="H934" s="279"/>
      <c r="I934" s="278"/>
      <c r="J934" s="278"/>
      <c r="K934" s="278"/>
      <c r="L934" s="278"/>
      <c r="M934" s="278"/>
      <c r="N934" s="221"/>
      <c r="O934" s="221"/>
      <c r="P934" s="221"/>
      <c r="Q934" s="221"/>
      <c r="R934" s="221"/>
    </row>
    <row r="935" spans="1:18">
      <c r="A935" s="277"/>
      <c r="B935" s="237"/>
      <c r="C935" s="237"/>
      <c r="D935" s="278"/>
      <c r="E935" s="278"/>
      <c r="F935" s="279"/>
      <c r="G935" s="278"/>
      <c r="H935" s="279"/>
      <c r="I935" s="278"/>
      <c r="J935" s="278"/>
      <c r="K935" s="278"/>
      <c r="L935" s="278"/>
      <c r="M935" s="278"/>
      <c r="N935" s="221"/>
      <c r="O935" s="221"/>
      <c r="P935" s="221"/>
      <c r="Q935" s="221"/>
      <c r="R935" s="221"/>
    </row>
    <row r="936" spans="1:18">
      <c r="A936" s="277"/>
      <c r="B936" s="237"/>
      <c r="C936" s="237"/>
      <c r="D936" s="278"/>
      <c r="E936" s="278"/>
      <c r="F936" s="279"/>
      <c r="G936" s="278"/>
      <c r="H936" s="279"/>
      <c r="I936" s="278"/>
      <c r="J936" s="278"/>
      <c r="K936" s="278"/>
      <c r="L936" s="278"/>
      <c r="M936" s="278"/>
      <c r="N936" s="221"/>
      <c r="O936" s="221"/>
      <c r="P936" s="221"/>
      <c r="Q936" s="221"/>
      <c r="R936" s="221"/>
    </row>
    <row r="937" spans="1:18">
      <c r="A937" s="277"/>
      <c r="B937" s="237"/>
      <c r="C937" s="237"/>
      <c r="D937" s="278"/>
      <c r="E937" s="278"/>
      <c r="F937" s="279"/>
      <c r="G937" s="278"/>
      <c r="H937" s="279"/>
      <c r="I937" s="278"/>
      <c r="J937" s="278"/>
      <c r="K937" s="278"/>
      <c r="L937" s="278"/>
      <c r="M937" s="278"/>
      <c r="N937" s="221"/>
      <c r="O937" s="221"/>
      <c r="P937" s="221"/>
      <c r="Q937" s="221"/>
      <c r="R937" s="221"/>
    </row>
    <row r="938" spans="1:18">
      <c r="A938" s="277"/>
      <c r="B938" s="237"/>
      <c r="C938" s="237"/>
      <c r="D938" s="278"/>
      <c r="E938" s="278"/>
      <c r="F938" s="279"/>
      <c r="G938" s="278"/>
      <c r="H938" s="279"/>
      <c r="I938" s="278"/>
      <c r="J938" s="278"/>
      <c r="K938" s="278"/>
      <c r="L938" s="278"/>
      <c r="M938" s="278"/>
      <c r="N938" s="221"/>
      <c r="O938" s="221"/>
      <c r="P938" s="221"/>
      <c r="Q938" s="221"/>
      <c r="R938" s="221"/>
    </row>
    <row r="939" spans="1:18">
      <c r="A939" s="277"/>
      <c r="B939" s="237"/>
      <c r="C939" s="237"/>
      <c r="D939" s="278"/>
      <c r="E939" s="278"/>
      <c r="F939" s="279"/>
      <c r="G939" s="278"/>
      <c r="H939" s="279"/>
      <c r="I939" s="278"/>
      <c r="J939" s="278"/>
      <c r="K939" s="278"/>
      <c r="L939" s="278"/>
      <c r="M939" s="278"/>
      <c r="N939" s="221"/>
      <c r="O939" s="221"/>
      <c r="P939" s="221"/>
      <c r="Q939" s="221"/>
      <c r="R939" s="221"/>
    </row>
    <row r="940" spans="1:18">
      <c r="A940" s="277"/>
      <c r="B940" s="237"/>
      <c r="C940" s="237"/>
      <c r="D940" s="278"/>
      <c r="E940" s="278"/>
      <c r="F940" s="279"/>
      <c r="G940" s="278"/>
      <c r="H940" s="279"/>
      <c r="I940" s="278"/>
      <c r="J940" s="278"/>
      <c r="K940" s="278"/>
      <c r="L940" s="278"/>
      <c r="M940" s="278"/>
      <c r="N940" s="221"/>
      <c r="O940" s="221"/>
      <c r="P940" s="221"/>
      <c r="Q940" s="221"/>
      <c r="R940" s="221"/>
    </row>
    <row r="941" spans="1:18">
      <c r="A941" s="277"/>
      <c r="B941" s="237"/>
      <c r="C941" s="237"/>
      <c r="D941" s="278"/>
      <c r="E941" s="278"/>
      <c r="F941" s="279"/>
      <c r="G941" s="278"/>
      <c r="H941" s="279"/>
      <c r="I941" s="278"/>
      <c r="J941" s="278"/>
      <c r="K941" s="278"/>
      <c r="L941" s="278"/>
      <c r="M941" s="278"/>
      <c r="N941" s="221"/>
      <c r="O941" s="221"/>
      <c r="P941" s="221"/>
      <c r="Q941" s="221"/>
      <c r="R941" s="221"/>
    </row>
    <row r="942" spans="1:18">
      <c r="A942" s="277"/>
      <c r="B942" s="237"/>
      <c r="C942" s="237"/>
      <c r="D942" s="278"/>
      <c r="E942" s="278"/>
      <c r="F942" s="279"/>
      <c r="G942" s="278"/>
      <c r="H942" s="279"/>
      <c r="I942" s="278"/>
      <c r="J942" s="278"/>
      <c r="K942" s="278"/>
      <c r="L942" s="278"/>
      <c r="M942" s="278"/>
      <c r="N942" s="221"/>
      <c r="O942" s="221"/>
      <c r="P942" s="221"/>
      <c r="Q942" s="221"/>
      <c r="R942" s="221"/>
    </row>
    <row r="943" spans="1:18">
      <c r="A943" s="277"/>
      <c r="B943" s="237"/>
      <c r="C943" s="237"/>
      <c r="D943" s="278"/>
      <c r="E943" s="278"/>
      <c r="F943" s="279"/>
      <c r="G943" s="278"/>
      <c r="H943" s="279"/>
      <c r="I943" s="278"/>
      <c r="J943" s="278"/>
      <c r="K943" s="278"/>
      <c r="L943" s="278"/>
      <c r="M943" s="278"/>
      <c r="N943" s="221"/>
      <c r="O943" s="221"/>
      <c r="P943" s="221"/>
      <c r="Q943" s="221"/>
      <c r="R943" s="221"/>
    </row>
    <row r="944" spans="1:18">
      <c r="A944" s="277"/>
      <c r="B944" s="237"/>
      <c r="C944" s="237"/>
      <c r="D944" s="278"/>
      <c r="E944" s="278"/>
      <c r="F944" s="279"/>
      <c r="G944" s="278"/>
      <c r="H944" s="279"/>
      <c r="I944" s="278"/>
      <c r="J944" s="278"/>
      <c r="K944" s="278"/>
      <c r="L944" s="278"/>
      <c r="M944" s="278"/>
      <c r="N944" s="221"/>
      <c r="O944" s="221"/>
      <c r="P944" s="221"/>
      <c r="Q944" s="221"/>
      <c r="R944" s="221"/>
    </row>
    <row r="945" spans="1:18">
      <c r="A945" s="277"/>
      <c r="B945" s="237"/>
      <c r="C945" s="237"/>
      <c r="D945" s="278"/>
      <c r="E945" s="278"/>
      <c r="F945" s="279"/>
      <c r="G945" s="278"/>
      <c r="H945" s="279"/>
      <c r="I945" s="278"/>
      <c r="J945" s="278"/>
      <c r="K945" s="278"/>
      <c r="L945" s="278"/>
      <c r="M945" s="278"/>
      <c r="N945" s="221"/>
      <c r="O945" s="221"/>
      <c r="P945" s="221"/>
      <c r="Q945" s="221"/>
      <c r="R945" s="221"/>
    </row>
    <row r="946" spans="1:18">
      <c r="A946" s="277"/>
      <c r="B946" s="237"/>
      <c r="C946" s="237"/>
      <c r="D946" s="278"/>
      <c r="E946" s="278"/>
      <c r="F946" s="279"/>
      <c r="G946" s="278"/>
      <c r="H946" s="279"/>
      <c r="I946" s="278"/>
      <c r="J946" s="278"/>
      <c r="K946" s="278"/>
      <c r="L946" s="278"/>
      <c r="M946" s="278"/>
      <c r="N946" s="221"/>
      <c r="O946" s="221"/>
      <c r="P946" s="221"/>
      <c r="Q946" s="221"/>
      <c r="R946" s="221"/>
    </row>
    <row r="947" spans="1:18">
      <c r="A947" s="277"/>
      <c r="B947" s="237"/>
      <c r="C947" s="237"/>
      <c r="D947" s="278"/>
      <c r="E947" s="278"/>
      <c r="F947" s="279"/>
      <c r="G947" s="278"/>
      <c r="H947" s="279"/>
      <c r="I947" s="278"/>
      <c r="J947" s="278"/>
      <c r="K947" s="278"/>
      <c r="L947" s="278"/>
      <c r="M947" s="278"/>
      <c r="N947" s="221"/>
      <c r="O947" s="221"/>
      <c r="P947" s="221"/>
      <c r="Q947" s="221"/>
      <c r="R947" s="221"/>
    </row>
    <row r="948" spans="1:18">
      <c r="A948" s="277"/>
      <c r="B948" s="237"/>
      <c r="C948" s="237"/>
      <c r="D948" s="278"/>
      <c r="E948" s="278"/>
      <c r="F948" s="279"/>
      <c r="G948" s="278"/>
      <c r="H948" s="279"/>
      <c r="I948" s="278"/>
      <c r="J948" s="278"/>
      <c r="K948" s="278"/>
      <c r="L948" s="278"/>
      <c r="M948" s="278"/>
      <c r="N948" s="221"/>
      <c r="O948" s="221"/>
      <c r="P948" s="221"/>
      <c r="Q948" s="221"/>
      <c r="R948" s="221"/>
    </row>
    <row r="949" spans="1:18">
      <c r="A949" s="277"/>
      <c r="B949" s="237"/>
      <c r="C949" s="237"/>
      <c r="D949" s="278"/>
      <c r="E949" s="278"/>
      <c r="F949" s="279"/>
      <c r="G949" s="278"/>
      <c r="H949" s="279"/>
      <c r="I949" s="278"/>
      <c r="J949" s="278"/>
      <c r="K949" s="278"/>
      <c r="L949" s="278"/>
      <c r="M949" s="278"/>
      <c r="N949" s="221"/>
      <c r="O949" s="221"/>
      <c r="P949" s="221"/>
      <c r="Q949" s="221"/>
      <c r="R949" s="221"/>
    </row>
    <row r="950" spans="1:18">
      <c r="A950" s="277"/>
      <c r="B950" s="237"/>
      <c r="C950" s="237"/>
      <c r="D950" s="278"/>
      <c r="E950" s="278"/>
      <c r="F950" s="279"/>
      <c r="G950" s="278"/>
      <c r="H950" s="279"/>
      <c r="I950" s="278"/>
      <c r="J950" s="278"/>
      <c r="K950" s="278"/>
      <c r="L950" s="278"/>
      <c r="M950" s="278"/>
      <c r="N950" s="221"/>
      <c r="O950" s="221"/>
      <c r="P950" s="221"/>
      <c r="Q950" s="221"/>
      <c r="R950" s="221"/>
    </row>
    <row r="951" spans="1:18">
      <c r="A951" s="277"/>
      <c r="B951" s="237"/>
      <c r="C951" s="237"/>
      <c r="D951" s="278"/>
      <c r="E951" s="278"/>
      <c r="F951" s="279"/>
      <c r="G951" s="278"/>
      <c r="H951" s="279"/>
      <c r="I951" s="278"/>
      <c r="J951" s="278"/>
      <c r="K951" s="278"/>
      <c r="L951" s="278"/>
      <c r="M951" s="278"/>
      <c r="N951" s="221"/>
      <c r="O951" s="221"/>
      <c r="P951" s="221"/>
      <c r="Q951" s="221"/>
      <c r="R951" s="221"/>
    </row>
    <row r="952" spans="1:18">
      <c r="A952" s="277"/>
      <c r="B952" s="237"/>
      <c r="C952" s="237"/>
      <c r="D952" s="278"/>
      <c r="E952" s="278"/>
      <c r="F952" s="279"/>
      <c r="G952" s="278"/>
      <c r="H952" s="279"/>
      <c r="I952" s="278"/>
      <c r="J952" s="278"/>
      <c r="K952" s="278"/>
      <c r="L952" s="278"/>
      <c r="M952" s="278"/>
      <c r="N952" s="221"/>
      <c r="O952" s="221"/>
      <c r="P952" s="221"/>
      <c r="Q952" s="221"/>
      <c r="R952" s="221"/>
    </row>
    <row r="953" spans="1:18">
      <c r="A953" s="277"/>
      <c r="B953" s="237"/>
      <c r="C953" s="237"/>
      <c r="D953" s="278"/>
      <c r="E953" s="278"/>
      <c r="F953" s="279"/>
      <c r="G953" s="278"/>
      <c r="H953" s="279"/>
      <c r="I953" s="278"/>
      <c r="J953" s="278"/>
      <c r="K953" s="278"/>
      <c r="L953" s="278"/>
      <c r="M953" s="278"/>
      <c r="N953" s="221"/>
      <c r="O953" s="221"/>
      <c r="P953" s="221"/>
      <c r="Q953" s="221"/>
      <c r="R953" s="221"/>
    </row>
    <row r="954" spans="1:18">
      <c r="A954" s="277"/>
      <c r="B954" s="237"/>
      <c r="C954" s="237"/>
      <c r="D954" s="278"/>
      <c r="E954" s="278"/>
      <c r="F954" s="279"/>
      <c r="G954" s="278"/>
      <c r="H954" s="279"/>
      <c r="I954" s="278"/>
      <c r="J954" s="278"/>
      <c r="K954" s="278"/>
      <c r="L954" s="278"/>
      <c r="M954" s="278"/>
      <c r="N954" s="221"/>
      <c r="O954" s="221"/>
      <c r="P954" s="221"/>
      <c r="Q954" s="221"/>
      <c r="R954" s="221"/>
    </row>
    <row r="955" spans="1:18">
      <c r="A955" s="277"/>
      <c r="B955" s="237"/>
      <c r="C955" s="237"/>
      <c r="D955" s="278"/>
      <c r="E955" s="278"/>
      <c r="F955" s="279"/>
      <c r="G955" s="278"/>
      <c r="H955" s="279"/>
      <c r="I955" s="278"/>
      <c r="J955" s="278"/>
      <c r="K955" s="278"/>
      <c r="L955" s="278"/>
      <c r="M955" s="278"/>
      <c r="N955" s="221"/>
      <c r="O955" s="221"/>
      <c r="P955" s="221"/>
      <c r="Q955" s="221"/>
      <c r="R955" s="221"/>
    </row>
    <row r="956" spans="1:18">
      <c r="A956" s="277"/>
      <c r="B956" s="237"/>
      <c r="C956" s="237"/>
      <c r="D956" s="278"/>
      <c r="E956" s="278"/>
      <c r="F956" s="279"/>
      <c r="G956" s="278"/>
      <c r="H956" s="279"/>
      <c r="I956" s="278"/>
      <c r="J956" s="278"/>
      <c r="K956" s="278"/>
      <c r="L956" s="278"/>
      <c r="M956" s="278"/>
      <c r="N956" s="221"/>
      <c r="O956" s="221"/>
      <c r="P956" s="221"/>
      <c r="Q956" s="221"/>
      <c r="R956" s="221"/>
    </row>
    <row r="957" spans="1:18">
      <c r="A957" s="277"/>
      <c r="B957" s="237"/>
      <c r="C957" s="237"/>
      <c r="D957" s="278"/>
      <c r="E957" s="278"/>
      <c r="F957" s="279"/>
      <c r="G957" s="278"/>
      <c r="H957" s="279"/>
      <c r="I957" s="278"/>
      <c r="J957" s="278"/>
      <c r="K957" s="278"/>
      <c r="L957" s="278"/>
      <c r="M957" s="278"/>
      <c r="N957" s="221"/>
      <c r="O957" s="221"/>
      <c r="P957" s="221"/>
      <c r="Q957" s="221"/>
      <c r="R957" s="221"/>
    </row>
    <row r="958" spans="1:18">
      <c r="A958" s="277"/>
      <c r="B958" s="237"/>
      <c r="C958" s="237"/>
      <c r="D958" s="278"/>
      <c r="E958" s="278"/>
      <c r="F958" s="279"/>
      <c r="G958" s="278"/>
      <c r="H958" s="279"/>
      <c r="I958" s="278"/>
      <c r="J958" s="278"/>
      <c r="K958" s="278"/>
      <c r="L958" s="278"/>
      <c r="M958" s="278"/>
      <c r="N958" s="221"/>
      <c r="O958" s="221"/>
      <c r="P958" s="221"/>
      <c r="Q958" s="221"/>
      <c r="R958" s="221"/>
    </row>
    <row r="959" spans="1:18">
      <c r="A959" s="277"/>
      <c r="B959" s="237"/>
      <c r="C959" s="237"/>
      <c r="D959" s="278"/>
      <c r="E959" s="278"/>
      <c r="F959" s="279"/>
      <c r="G959" s="278"/>
      <c r="H959" s="279"/>
      <c r="I959" s="278"/>
      <c r="J959" s="278"/>
      <c r="K959" s="278"/>
      <c r="L959" s="278"/>
      <c r="M959" s="278"/>
      <c r="N959" s="221"/>
      <c r="O959" s="221"/>
      <c r="P959" s="221"/>
      <c r="Q959" s="221"/>
      <c r="R959" s="221"/>
    </row>
    <row r="960" spans="1:18">
      <c r="A960" s="277"/>
      <c r="B960" s="237"/>
      <c r="C960" s="237"/>
      <c r="D960" s="278"/>
      <c r="E960" s="278"/>
      <c r="F960" s="279"/>
      <c r="G960" s="278"/>
      <c r="H960" s="279"/>
      <c r="I960" s="278"/>
      <c r="J960" s="278"/>
      <c r="K960" s="278"/>
      <c r="L960" s="278"/>
      <c r="M960" s="278"/>
      <c r="N960" s="221"/>
      <c r="O960" s="221"/>
      <c r="P960" s="221"/>
      <c r="Q960" s="221"/>
      <c r="R960" s="221"/>
    </row>
    <row r="961" spans="1:18">
      <c r="A961" s="277"/>
      <c r="B961" s="237"/>
      <c r="C961" s="237"/>
      <c r="D961" s="278"/>
      <c r="E961" s="278"/>
      <c r="F961" s="279"/>
      <c r="G961" s="278"/>
      <c r="H961" s="279"/>
      <c r="I961" s="278"/>
      <c r="J961" s="278"/>
      <c r="K961" s="278"/>
      <c r="L961" s="278"/>
      <c r="M961" s="278"/>
      <c r="N961" s="221"/>
      <c r="O961" s="221"/>
      <c r="P961" s="221"/>
      <c r="Q961" s="221"/>
      <c r="R961" s="221"/>
    </row>
    <row r="962" spans="1:18">
      <c r="A962" s="277"/>
      <c r="B962" s="237"/>
      <c r="C962" s="237"/>
      <c r="D962" s="278"/>
      <c r="E962" s="278"/>
      <c r="F962" s="279"/>
      <c r="G962" s="278"/>
      <c r="H962" s="279"/>
      <c r="I962" s="278"/>
      <c r="J962" s="278"/>
      <c r="K962" s="278"/>
      <c r="L962" s="278"/>
      <c r="M962" s="278"/>
      <c r="N962" s="221"/>
      <c r="O962" s="221"/>
      <c r="P962" s="221"/>
      <c r="Q962" s="221"/>
      <c r="R962" s="221"/>
    </row>
    <row r="963" spans="1:18">
      <c r="A963" s="277"/>
      <c r="B963" s="237"/>
      <c r="C963" s="237"/>
      <c r="D963" s="278"/>
      <c r="E963" s="278"/>
      <c r="F963" s="279"/>
      <c r="G963" s="278"/>
      <c r="H963" s="279"/>
      <c r="I963" s="278"/>
      <c r="J963" s="278"/>
      <c r="K963" s="278"/>
      <c r="L963" s="278"/>
      <c r="M963" s="278"/>
      <c r="N963" s="221"/>
      <c r="O963" s="221"/>
      <c r="P963" s="221"/>
      <c r="Q963" s="221"/>
      <c r="R963" s="221"/>
    </row>
    <row r="964" spans="1:18">
      <c r="A964" s="277"/>
      <c r="B964" s="237"/>
      <c r="C964" s="237"/>
      <c r="D964" s="278"/>
      <c r="E964" s="278"/>
      <c r="F964" s="279"/>
      <c r="G964" s="278"/>
      <c r="H964" s="279"/>
      <c r="I964" s="278"/>
      <c r="J964" s="278"/>
      <c r="K964" s="278"/>
      <c r="L964" s="278"/>
      <c r="M964" s="278"/>
      <c r="N964" s="221"/>
      <c r="O964" s="221"/>
      <c r="P964" s="221"/>
      <c r="Q964" s="221"/>
      <c r="R964" s="221"/>
    </row>
    <row r="965" spans="1:18">
      <c r="A965" s="277"/>
      <c r="B965" s="237"/>
      <c r="C965" s="237"/>
      <c r="D965" s="278"/>
      <c r="E965" s="278"/>
      <c r="F965" s="279"/>
      <c r="G965" s="278"/>
      <c r="H965" s="279"/>
      <c r="I965" s="278"/>
      <c r="J965" s="278"/>
      <c r="K965" s="278"/>
      <c r="L965" s="278"/>
      <c r="M965" s="278"/>
      <c r="N965" s="221"/>
      <c r="O965" s="221"/>
      <c r="P965" s="221"/>
      <c r="Q965" s="221"/>
      <c r="R965" s="221"/>
    </row>
    <row r="966" spans="1:18">
      <c r="A966" s="277"/>
      <c r="B966" s="237"/>
      <c r="C966" s="237"/>
      <c r="D966" s="278"/>
      <c r="E966" s="278"/>
      <c r="F966" s="279"/>
      <c r="G966" s="278"/>
      <c r="H966" s="279"/>
      <c r="I966" s="278"/>
      <c r="J966" s="278"/>
      <c r="K966" s="278"/>
      <c r="L966" s="278"/>
      <c r="M966" s="278"/>
      <c r="N966" s="221"/>
      <c r="O966" s="221"/>
      <c r="P966" s="221"/>
      <c r="Q966" s="221"/>
      <c r="R966" s="221"/>
    </row>
    <row r="967" spans="1:18">
      <c r="A967" s="277"/>
      <c r="B967" s="237"/>
      <c r="C967" s="237"/>
      <c r="D967" s="278"/>
      <c r="E967" s="278"/>
      <c r="F967" s="279"/>
      <c r="G967" s="278"/>
      <c r="H967" s="279"/>
      <c r="I967" s="278"/>
      <c r="J967" s="278"/>
      <c r="K967" s="278"/>
      <c r="L967" s="278"/>
      <c r="M967" s="278"/>
      <c r="N967" s="221"/>
      <c r="O967" s="221"/>
      <c r="P967" s="221"/>
      <c r="Q967" s="221"/>
      <c r="R967" s="221"/>
    </row>
    <row r="968" spans="1:18">
      <c r="A968" s="277"/>
      <c r="B968" s="237"/>
      <c r="C968" s="237"/>
      <c r="D968" s="278"/>
      <c r="E968" s="278"/>
      <c r="F968" s="279"/>
      <c r="G968" s="278"/>
      <c r="H968" s="279"/>
      <c r="I968" s="278"/>
      <c r="J968" s="278"/>
      <c r="K968" s="278"/>
      <c r="L968" s="278"/>
      <c r="M968" s="278"/>
      <c r="N968" s="221"/>
      <c r="O968" s="221"/>
      <c r="P968" s="221"/>
      <c r="Q968" s="221"/>
      <c r="R968" s="221"/>
    </row>
    <row r="969" spans="1:18">
      <c r="A969" s="277"/>
      <c r="B969" s="237"/>
      <c r="C969" s="237"/>
      <c r="D969" s="278"/>
      <c r="E969" s="278"/>
      <c r="F969" s="279"/>
      <c r="G969" s="278"/>
      <c r="H969" s="279"/>
      <c r="I969" s="278"/>
      <c r="J969" s="278"/>
      <c r="K969" s="278"/>
      <c r="L969" s="278"/>
      <c r="M969" s="278"/>
      <c r="N969" s="221"/>
      <c r="O969" s="221"/>
      <c r="P969" s="221"/>
      <c r="Q969" s="221"/>
      <c r="R969" s="221"/>
    </row>
    <row r="970" spans="1:18">
      <c r="A970" s="277"/>
      <c r="B970" s="237"/>
      <c r="C970" s="237"/>
      <c r="D970" s="278"/>
      <c r="E970" s="278"/>
      <c r="F970" s="279"/>
      <c r="G970" s="278"/>
      <c r="H970" s="279"/>
      <c r="I970" s="278"/>
      <c r="J970" s="278"/>
      <c r="K970" s="278"/>
      <c r="L970" s="278"/>
      <c r="M970" s="278"/>
      <c r="N970" s="221"/>
      <c r="O970" s="221"/>
      <c r="P970" s="221"/>
      <c r="Q970" s="221"/>
      <c r="R970" s="221"/>
    </row>
    <row r="971" spans="1:18">
      <c r="A971" s="277"/>
      <c r="B971" s="237"/>
      <c r="C971" s="237"/>
      <c r="D971" s="278"/>
      <c r="E971" s="278"/>
      <c r="F971" s="279"/>
      <c r="G971" s="278"/>
      <c r="H971" s="279"/>
      <c r="I971" s="278"/>
      <c r="J971" s="278"/>
      <c r="K971" s="278"/>
      <c r="L971" s="278"/>
      <c r="M971" s="278"/>
      <c r="N971" s="221"/>
      <c r="O971" s="221"/>
      <c r="P971" s="221"/>
      <c r="Q971" s="221"/>
      <c r="R971" s="221"/>
    </row>
    <row r="972" spans="1:18">
      <c r="A972" s="277"/>
      <c r="B972" s="237"/>
      <c r="C972" s="237"/>
      <c r="D972" s="278"/>
      <c r="E972" s="278"/>
      <c r="F972" s="279"/>
      <c r="G972" s="278"/>
      <c r="H972" s="279"/>
      <c r="I972" s="278"/>
      <c r="J972" s="278"/>
      <c r="K972" s="278"/>
      <c r="L972" s="278"/>
      <c r="M972" s="278"/>
      <c r="N972" s="221"/>
      <c r="O972" s="221"/>
      <c r="P972" s="221"/>
      <c r="Q972" s="221"/>
      <c r="R972" s="221"/>
    </row>
    <row r="973" spans="1:18">
      <c r="A973" s="277"/>
      <c r="B973" s="237"/>
      <c r="C973" s="237"/>
      <c r="D973" s="278"/>
      <c r="E973" s="278"/>
      <c r="F973" s="279"/>
      <c r="G973" s="278"/>
      <c r="H973" s="279"/>
      <c r="I973" s="278"/>
      <c r="J973" s="278"/>
      <c r="K973" s="278"/>
      <c r="L973" s="278"/>
      <c r="M973" s="278"/>
      <c r="N973" s="221"/>
      <c r="O973" s="221"/>
      <c r="P973" s="221"/>
      <c r="Q973" s="221"/>
      <c r="R973" s="221"/>
    </row>
    <row r="974" spans="1:18">
      <c r="A974" s="277"/>
      <c r="B974" s="237"/>
      <c r="C974" s="237"/>
      <c r="D974" s="278"/>
      <c r="E974" s="278"/>
      <c r="F974" s="279"/>
      <c r="G974" s="278"/>
      <c r="H974" s="279"/>
      <c r="I974" s="278"/>
      <c r="J974" s="278"/>
      <c r="K974" s="278"/>
      <c r="L974" s="278"/>
      <c r="M974" s="278"/>
      <c r="N974" s="221"/>
      <c r="O974" s="221"/>
      <c r="P974" s="221"/>
      <c r="Q974" s="221"/>
      <c r="R974" s="221"/>
    </row>
    <row r="975" spans="1:18">
      <c r="A975" s="277"/>
      <c r="B975" s="237"/>
      <c r="C975" s="237"/>
      <c r="D975" s="278"/>
      <c r="E975" s="278"/>
      <c r="F975" s="279"/>
      <c r="G975" s="278"/>
      <c r="H975" s="279"/>
      <c r="I975" s="278"/>
      <c r="J975" s="278"/>
      <c r="K975" s="278"/>
      <c r="L975" s="278"/>
      <c r="M975" s="278"/>
      <c r="N975" s="221"/>
      <c r="O975" s="221"/>
      <c r="P975" s="221"/>
      <c r="Q975" s="221"/>
      <c r="R975" s="221"/>
    </row>
    <row r="976" spans="1:18">
      <c r="A976" s="277"/>
      <c r="B976" s="237"/>
      <c r="C976" s="237"/>
      <c r="D976" s="278"/>
      <c r="E976" s="278"/>
      <c r="F976" s="279"/>
      <c r="G976" s="278"/>
      <c r="H976" s="279"/>
      <c r="I976" s="278"/>
      <c r="J976" s="278"/>
      <c r="K976" s="278"/>
      <c r="L976" s="278"/>
      <c r="M976" s="278"/>
      <c r="N976" s="221"/>
      <c r="O976" s="221"/>
      <c r="P976" s="221"/>
      <c r="Q976" s="221"/>
      <c r="R976" s="221"/>
    </row>
    <row r="977" spans="1:18">
      <c r="A977" s="277"/>
      <c r="B977" s="237"/>
      <c r="C977" s="237"/>
      <c r="D977" s="278"/>
      <c r="E977" s="278"/>
      <c r="F977" s="279"/>
      <c r="G977" s="278"/>
      <c r="H977" s="279"/>
      <c r="I977" s="278"/>
      <c r="J977" s="278"/>
      <c r="K977" s="278"/>
      <c r="L977" s="278"/>
      <c r="M977" s="278"/>
      <c r="N977" s="221"/>
      <c r="O977" s="221"/>
      <c r="P977" s="221"/>
      <c r="Q977" s="221"/>
      <c r="R977" s="221"/>
    </row>
    <row r="978" spans="1:18">
      <c r="A978" s="277"/>
      <c r="B978" s="237"/>
      <c r="C978" s="237"/>
      <c r="D978" s="278"/>
      <c r="E978" s="278"/>
      <c r="F978" s="279"/>
      <c r="G978" s="278"/>
      <c r="H978" s="279"/>
      <c r="I978" s="278"/>
      <c r="J978" s="278"/>
      <c r="K978" s="278"/>
      <c r="L978" s="278"/>
      <c r="M978" s="278"/>
      <c r="N978" s="221"/>
      <c r="O978" s="221"/>
      <c r="P978" s="221"/>
      <c r="Q978" s="221"/>
      <c r="R978" s="221"/>
    </row>
    <row r="979" spans="1:18">
      <c r="A979" s="277"/>
      <c r="B979" s="237"/>
      <c r="C979" s="237"/>
      <c r="D979" s="278"/>
      <c r="E979" s="278"/>
      <c r="F979" s="279"/>
      <c r="G979" s="278"/>
      <c r="H979" s="279"/>
      <c r="I979" s="278"/>
      <c r="J979" s="278"/>
      <c r="K979" s="278"/>
      <c r="L979" s="278"/>
      <c r="M979" s="278"/>
      <c r="N979" s="221"/>
      <c r="O979" s="221"/>
      <c r="P979" s="221"/>
      <c r="Q979" s="221"/>
      <c r="R979" s="221"/>
    </row>
    <row r="980" spans="1:18">
      <c r="A980" s="277"/>
      <c r="B980" s="237"/>
      <c r="C980" s="237"/>
      <c r="D980" s="278"/>
      <c r="E980" s="278"/>
      <c r="F980" s="279"/>
      <c r="G980" s="278"/>
      <c r="H980" s="279"/>
      <c r="I980" s="278"/>
      <c r="J980" s="278"/>
      <c r="K980" s="278"/>
      <c r="L980" s="278"/>
      <c r="M980" s="278"/>
      <c r="N980" s="221"/>
      <c r="O980" s="221"/>
      <c r="P980" s="221"/>
      <c r="Q980" s="221"/>
      <c r="R980" s="221"/>
    </row>
    <row r="981" spans="1:18">
      <c r="A981" s="277"/>
      <c r="B981" s="237"/>
      <c r="C981" s="237"/>
      <c r="D981" s="278"/>
      <c r="E981" s="278"/>
      <c r="F981" s="279"/>
      <c r="G981" s="278"/>
      <c r="H981" s="279"/>
      <c r="I981" s="278"/>
      <c r="J981" s="278"/>
      <c r="K981" s="278"/>
      <c r="L981" s="278"/>
      <c r="M981" s="278"/>
      <c r="N981" s="221"/>
      <c r="O981" s="221"/>
      <c r="P981" s="221"/>
      <c r="Q981" s="221"/>
      <c r="R981" s="221"/>
    </row>
    <row r="982" spans="1:18">
      <c r="A982" s="277"/>
      <c r="B982" s="237"/>
      <c r="C982" s="237"/>
      <c r="D982" s="278"/>
      <c r="E982" s="278"/>
      <c r="F982" s="279"/>
      <c r="G982" s="278"/>
      <c r="H982" s="279"/>
      <c r="I982" s="278"/>
      <c r="J982" s="278"/>
      <c r="K982" s="278"/>
      <c r="L982" s="278"/>
      <c r="M982" s="278"/>
      <c r="N982" s="221"/>
      <c r="O982" s="221"/>
      <c r="P982" s="221"/>
      <c r="Q982" s="221"/>
      <c r="R982" s="221"/>
    </row>
    <row r="983" spans="1:18">
      <c r="A983" s="277"/>
      <c r="B983" s="237"/>
      <c r="C983" s="237"/>
      <c r="D983" s="278"/>
      <c r="E983" s="278"/>
      <c r="F983" s="279"/>
      <c r="G983" s="278"/>
      <c r="H983" s="279"/>
      <c r="I983" s="278"/>
      <c r="J983" s="278"/>
      <c r="K983" s="278"/>
      <c r="L983" s="278"/>
      <c r="M983" s="278"/>
      <c r="N983" s="221"/>
      <c r="O983" s="221"/>
      <c r="P983" s="221"/>
      <c r="Q983" s="221"/>
      <c r="R983" s="221"/>
    </row>
    <row r="984" spans="1:18">
      <c r="A984" s="277"/>
      <c r="B984" s="237"/>
      <c r="C984" s="237"/>
      <c r="D984" s="278"/>
      <c r="E984" s="278"/>
      <c r="F984" s="279"/>
      <c r="G984" s="278"/>
      <c r="H984" s="279"/>
      <c r="I984" s="278"/>
      <c r="J984" s="278"/>
      <c r="K984" s="278"/>
      <c r="L984" s="278"/>
      <c r="M984" s="278"/>
      <c r="N984" s="221"/>
      <c r="O984" s="221"/>
      <c r="P984" s="221"/>
      <c r="Q984" s="221"/>
      <c r="R984" s="221"/>
    </row>
    <row r="985" spans="1:18">
      <c r="A985" s="277"/>
      <c r="B985" s="237"/>
      <c r="C985" s="237"/>
      <c r="D985" s="278"/>
      <c r="E985" s="278"/>
      <c r="F985" s="279"/>
      <c r="G985" s="278"/>
      <c r="H985" s="279"/>
      <c r="I985" s="278"/>
      <c r="J985" s="278"/>
      <c r="K985" s="278"/>
      <c r="L985" s="278"/>
      <c r="M985" s="278"/>
      <c r="N985" s="221"/>
      <c r="O985" s="221"/>
      <c r="P985" s="221"/>
      <c r="Q985" s="221"/>
      <c r="R985" s="221"/>
    </row>
    <row r="986" spans="1:18">
      <c r="A986" s="277"/>
      <c r="B986" s="237"/>
      <c r="C986" s="237"/>
      <c r="D986" s="278"/>
      <c r="E986" s="278"/>
      <c r="F986" s="279"/>
      <c r="G986" s="278"/>
      <c r="H986" s="279"/>
      <c r="I986" s="278"/>
      <c r="J986" s="278"/>
      <c r="K986" s="278"/>
      <c r="L986" s="278"/>
      <c r="M986" s="278"/>
      <c r="N986" s="221"/>
      <c r="O986" s="221"/>
      <c r="P986" s="221"/>
      <c r="Q986" s="221"/>
      <c r="R986" s="221"/>
    </row>
    <row r="987" spans="1:18">
      <c r="A987" s="277"/>
      <c r="B987" s="237"/>
      <c r="C987" s="237"/>
      <c r="D987" s="278"/>
      <c r="E987" s="278"/>
      <c r="F987" s="279"/>
      <c r="G987" s="278"/>
      <c r="H987" s="279"/>
      <c r="I987" s="278"/>
      <c r="J987" s="278"/>
      <c r="K987" s="278"/>
      <c r="L987" s="278"/>
      <c r="M987" s="278"/>
      <c r="N987" s="221"/>
      <c r="O987" s="221"/>
      <c r="P987" s="221"/>
      <c r="Q987" s="221"/>
      <c r="R987" s="221"/>
    </row>
    <row r="988" spans="1:18">
      <c r="A988" s="277"/>
      <c r="B988" s="237"/>
      <c r="C988" s="237"/>
      <c r="D988" s="278"/>
      <c r="E988" s="278"/>
      <c r="F988" s="279"/>
      <c r="G988" s="278"/>
      <c r="H988" s="279"/>
      <c r="I988" s="278"/>
      <c r="J988" s="278"/>
      <c r="K988" s="278"/>
      <c r="L988" s="278"/>
      <c r="M988" s="278"/>
      <c r="N988" s="221"/>
      <c r="O988" s="221"/>
      <c r="P988" s="221"/>
      <c r="Q988" s="221"/>
      <c r="R988" s="221"/>
    </row>
    <row r="989" spans="1:18">
      <c r="A989" s="277"/>
      <c r="B989" s="237"/>
      <c r="C989" s="237"/>
      <c r="D989" s="278"/>
      <c r="E989" s="278"/>
      <c r="F989" s="279"/>
      <c r="G989" s="278"/>
      <c r="H989" s="279"/>
      <c r="I989" s="278"/>
      <c r="J989" s="278"/>
      <c r="K989" s="278"/>
      <c r="L989" s="278"/>
      <c r="M989" s="278"/>
      <c r="N989" s="221"/>
      <c r="O989" s="221"/>
      <c r="P989" s="221"/>
      <c r="Q989" s="221"/>
      <c r="R989" s="221"/>
    </row>
    <row r="990" spans="1:18">
      <c r="A990" s="277"/>
      <c r="B990" s="237"/>
      <c r="C990" s="237"/>
      <c r="D990" s="278"/>
      <c r="E990" s="278"/>
      <c r="F990" s="279"/>
      <c r="G990" s="278"/>
      <c r="H990" s="279"/>
      <c r="I990" s="278"/>
      <c r="J990" s="278"/>
      <c r="K990" s="278"/>
      <c r="L990" s="278"/>
      <c r="M990" s="278"/>
      <c r="N990" s="221"/>
      <c r="O990" s="221"/>
      <c r="P990" s="221"/>
      <c r="Q990" s="221"/>
      <c r="R990" s="221"/>
    </row>
    <row r="991" spans="1:18">
      <c r="A991" s="277"/>
      <c r="B991" s="237"/>
      <c r="C991" s="237"/>
      <c r="D991" s="278"/>
      <c r="E991" s="278"/>
      <c r="F991" s="279"/>
      <c r="G991" s="278"/>
      <c r="H991" s="279"/>
      <c r="I991" s="278"/>
      <c r="J991" s="278"/>
      <c r="K991" s="278"/>
      <c r="L991" s="278"/>
      <c r="M991" s="278"/>
      <c r="N991" s="221"/>
      <c r="O991" s="221"/>
      <c r="P991" s="221"/>
      <c r="Q991" s="221"/>
      <c r="R991" s="221"/>
    </row>
    <row r="992" spans="1:18">
      <c r="A992" s="277"/>
      <c r="B992" s="237"/>
      <c r="C992" s="237"/>
      <c r="D992" s="278"/>
      <c r="E992" s="278"/>
      <c r="F992" s="279"/>
      <c r="G992" s="278"/>
      <c r="H992" s="279"/>
      <c r="I992" s="278"/>
      <c r="J992" s="278"/>
      <c r="K992" s="278"/>
      <c r="L992" s="278"/>
      <c r="M992" s="278"/>
      <c r="N992" s="221"/>
      <c r="O992" s="221"/>
      <c r="P992" s="221"/>
      <c r="Q992" s="221"/>
      <c r="R992" s="221"/>
    </row>
    <row r="993" spans="1:18">
      <c r="A993" s="277"/>
      <c r="B993" s="237"/>
      <c r="C993" s="237"/>
      <c r="D993" s="278"/>
      <c r="E993" s="278"/>
      <c r="F993" s="279"/>
      <c r="G993" s="278"/>
      <c r="H993" s="279"/>
      <c r="I993" s="278"/>
      <c r="J993" s="278"/>
      <c r="K993" s="278"/>
      <c r="L993" s="278"/>
      <c r="M993" s="278"/>
      <c r="N993" s="221"/>
      <c r="O993" s="221"/>
      <c r="P993" s="221"/>
      <c r="Q993" s="221"/>
      <c r="R993" s="221"/>
    </row>
    <row r="994" spans="1:18">
      <c r="A994" s="277"/>
      <c r="B994" s="237"/>
      <c r="C994" s="237"/>
      <c r="D994" s="278"/>
      <c r="E994" s="278"/>
      <c r="F994" s="279"/>
      <c r="G994" s="278"/>
      <c r="H994" s="279"/>
      <c r="I994" s="278"/>
      <c r="J994" s="278"/>
      <c r="K994" s="278"/>
      <c r="L994" s="278"/>
      <c r="M994" s="278"/>
      <c r="N994" s="221"/>
      <c r="O994" s="221"/>
      <c r="P994" s="221"/>
      <c r="Q994" s="221"/>
      <c r="R994" s="221"/>
    </row>
    <row r="995" spans="1:18">
      <c r="A995" s="277"/>
      <c r="B995" s="237"/>
      <c r="C995" s="237"/>
      <c r="D995" s="278"/>
      <c r="E995" s="278"/>
      <c r="F995" s="279"/>
      <c r="G995" s="278"/>
      <c r="H995" s="279"/>
      <c r="I995" s="278"/>
      <c r="J995" s="278"/>
      <c r="K995" s="278"/>
      <c r="L995" s="278"/>
      <c r="M995" s="278"/>
      <c r="N995" s="221"/>
      <c r="O995" s="221"/>
      <c r="P995" s="221"/>
      <c r="Q995" s="221"/>
      <c r="R995" s="221"/>
    </row>
    <row r="996" spans="1:18">
      <c r="A996" s="277"/>
      <c r="B996" s="237"/>
      <c r="C996" s="237"/>
      <c r="D996" s="278"/>
      <c r="E996" s="278"/>
      <c r="F996" s="279"/>
      <c r="G996" s="278"/>
      <c r="H996" s="279"/>
      <c r="I996" s="278"/>
      <c r="J996" s="278"/>
      <c r="K996" s="278"/>
      <c r="L996" s="278"/>
      <c r="M996" s="278"/>
      <c r="N996" s="221"/>
      <c r="O996" s="221"/>
      <c r="P996" s="221"/>
      <c r="Q996" s="221"/>
      <c r="R996" s="221"/>
    </row>
    <row r="997" spans="1:18">
      <c r="A997" s="277"/>
      <c r="B997" s="237"/>
      <c r="C997" s="237"/>
      <c r="D997" s="278"/>
      <c r="E997" s="278"/>
      <c r="F997" s="279"/>
      <c r="G997" s="278"/>
      <c r="H997" s="279"/>
      <c r="I997" s="278"/>
      <c r="J997" s="278"/>
      <c r="K997" s="278"/>
      <c r="L997" s="278"/>
      <c r="M997" s="278"/>
      <c r="N997" s="221"/>
      <c r="O997" s="221"/>
      <c r="P997" s="221"/>
      <c r="Q997" s="221"/>
      <c r="R997" s="221"/>
    </row>
    <row r="998" spans="1:18">
      <c r="A998" s="277"/>
      <c r="B998" s="237"/>
      <c r="C998" s="237"/>
      <c r="D998" s="278"/>
      <c r="E998" s="278"/>
      <c r="F998" s="279"/>
      <c r="G998" s="278"/>
      <c r="H998" s="279"/>
      <c r="I998" s="278"/>
      <c r="J998" s="278"/>
      <c r="K998" s="278"/>
      <c r="L998" s="278"/>
      <c r="M998" s="278"/>
      <c r="N998" s="221"/>
      <c r="O998" s="221"/>
      <c r="P998" s="221"/>
      <c r="Q998" s="221"/>
      <c r="R998" s="221"/>
    </row>
    <row r="999" spans="1:18">
      <c r="A999" s="277"/>
      <c r="B999" s="237"/>
      <c r="C999" s="237"/>
      <c r="D999" s="278"/>
      <c r="E999" s="278"/>
      <c r="F999" s="279"/>
      <c r="G999" s="278"/>
      <c r="H999" s="279"/>
      <c r="I999" s="278"/>
      <c r="J999" s="278"/>
      <c r="K999" s="278"/>
      <c r="L999" s="278"/>
      <c r="M999" s="278"/>
      <c r="N999" s="221"/>
      <c r="O999" s="221"/>
      <c r="P999" s="221"/>
      <c r="Q999" s="221"/>
      <c r="R999" s="221"/>
    </row>
    <row r="1000" spans="1:18">
      <c r="A1000" s="277"/>
      <c r="B1000" s="237"/>
      <c r="C1000" s="237"/>
      <c r="D1000" s="278"/>
      <c r="E1000" s="278"/>
      <c r="F1000" s="279"/>
      <c r="G1000" s="278"/>
      <c r="H1000" s="279"/>
      <c r="I1000" s="278"/>
      <c r="J1000" s="278"/>
      <c r="K1000" s="278"/>
      <c r="L1000" s="278"/>
      <c r="M1000" s="278"/>
      <c r="N1000" s="221"/>
      <c r="O1000" s="221"/>
      <c r="P1000" s="221"/>
      <c r="Q1000" s="221"/>
      <c r="R1000" s="221"/>
    </row>
    <row r="1001" spans="1:18">
      <c r="A1001" s="277"/>
      <c r="B1001" s="237"/>
      <c r="C1001" s="237"/>
      <c r="D1001" s="278"/>
      <c r="E1001" s="278"/>
      <c r="F1001" s="279"/>
      <c r="G1001" s="278"/>
      <c r="H1001" s="279"/>
      <c r="I1001" s="278"/>
      <c r="J1001" s="278"/>
      <c r="K1001" s="278"/>
      <c r="L1001" s="278"/>
      <c r="M1001" s="278"/>
      <c r="N1001" s="221"/>
      <c r="O1001" s="221"/>
      <c r="P1001" s="221"/>
      <c r="Q1001" s="221"/>
      <c r="R1001" s="221"/>
    </row>
    <row r="1002" spans="1:18">
      <c r="A1002" s="277"/>
      <c r="B1002" s="237"/>
      <c r="C1002" s="237"/>
      <c r="D1002" s="278"/>
      <c r="E1002" s="278"/>
      <c r="F1002" s="279"/>
      <c r="G1002" s="278"/>
      <c r="H1002" s="279"/>
      <c r="I1002" s="278"/>
      <c r="J1002" s="278"/>
      <c r="K1002" s="278"/>
      <c r="L1002" s="278"/>
      <c r="M1002" s="278"/>
      <c r="N1002" s="221"/>
      <c r="O1002" s="221"/>
      <c r="P1002" s="221"/>
      <c r="Q1002" s="221"/>
      <c r="R1002" s="221"/>
    </row>
    <row r="1003" spans="1:18">
      <c r="A1003" s="277"/>
      <c r="B1003" s="237"/>
      <c r="C1003" s="237"/>
      <c r="D1003" s="278"/>
      <c r="E1003" s="278"/>
      <c r="F1003" s="279"/>
      <c r="G1003" s="278"/>
      <c r="H1003" s="279"/>
      <c r="I1003" s="278"/>
      <c r="J1003" s="278"/>
      <c r="K1003" s="278"/>
      <c r="L1003" s="278"/>
      <c r="M1003" s="278"/>
      <c r="N1003" s="221"/>
      <c r="O1003" s="221"/>
      <c r="P1003" s="221"/>
      <c r="Q1003" s="221"/>
      <c r="R1003" s="221"/>
    </row>
    <row r="1004" spans="1:18">
      <c r="A1004" s="277"/>
      <c r="B1004" s="237"/>
      <c r="C1004" s="237"/>
      <c r="D1004" s="278"/>
      <c r="E1004" s="278"/>
      <c r="F1004" s="279"/>
      <c r="G1004" s="278"/>
      <c r="H1004" s="279"/>
      <c r="I1004" s="278"/>
      <c r="J1004" s="278"/>
      <c r="K1004" s="278"/>
      <c r="L1004" s="278"/>
      <c r="M1004" s="278"/>
      <c r="N1004" s="221"/>
      <c r="O1004" s="221"/>
      <c r="P1004" s="221"/>
      <c r="Q1004" s="221"/>
      <c r="R1004" s="221"/>
    </row>
    <row r="1005" spans="1:18">
      <c r="A1005" s="277"/>
      <c r="B1005" s="237"/>
      <c r="C1005" s="237"/>
      <c r="D1005" s="278"/>
      <c r="E1005" s="278"/>
      <c r="F1005" s="279"/>
      <c r="G1005" s="278"/>
      <c r="H1005" s="279"/>
      <c r="I1005" s="278"/>
      <c r="J1005" s="278"/>
      <c r="K1005" s="278"/>
      <c r="L1005" s="278"/>
      <c r="M1005" s="278"/>
      <c r="N1005" s="221"/>
      <c r="O1005" s="221"/>
      <c r="P1005" s="221"/>
      <c r="Q1005" s="221"/>
      <c r="R1005" s="221"/>
    </row>
    <row r="1006" spans="1:18">
      <c r="A1006" s="277"/>
      <c r="B1006" s="237"/>
      <c r="C1006" s="237"/>
      <c r="D1006" s="278"/>
      <c r="E1006" s="278"/>
      <c r="F1006" s="279"/>
      <c r="G1006" s="278"/>
      <c r="H1006" s="279"/>
      <c r="I1006" s="278"/>
      <c r="J1006" s="278"/>
      <c r="K1006" s="278"/>
      <c r="L1006" s="278"/>
      <c r="M1006" s="278"/>
      <c r="N1006" s="221"/>
      <c r="O1006" s="221"/>
      <c r="P1006" s="221"/>
      <c r="Q1006" s="221"/>
      <c r="R1006" s="221"/>
    </row>
    <row r="1007" spans="1:18">
      <c r="A1007" s="277"/>
      <c r="B1007" s="237"/>
      <c r="C1007" s="237"/>
      <c r="D1007" s="278"/>
      <c r="E1007" s="278"/>
      <c r="F1007" s="279"/>
      <c r="G1007" s="278"/>
      <c r="H1007" s="279"/>
      <c r="I1007" s="278"/>
      <c r="J1007" s="278"/>
      <c r="K1007" s="278"/>
      <c r="L1007" s="278"/>
      <c r="M1007" s="278"/>
      <c r="N1007" s="221"/>
      <c r="O1007" s="221"/>
      <c r="P1007" s="221"/>
      <c r="Q1007" s="221"/>
      <c r="R1007" s="221"/>
    </row>
    <row r="1008" spans="1:18">
      <c r="A1008" s="277"/>
      <c r="B1008" s="237"/>
      <c r="C1008" s="237"/>
      <c r="D1008" s="278"/>
      <c r="E1008" s="278"/>
      <c r="F1008" s="279"/>
      <c r="G1008" s="278"/>
      <c r="H1008" s="279"/>
      <c r="I1008" s="278"/>
      <c r="J1008" s="278"/>
      <c r="K1008" s="278"/>
      <c r="L1008" s="278"/>
      <c r="M1008" s="278"/>
      <c r="N1008" s="221"/>
      <c r="O1008" s="221"/>
      <c r="P1008" s="221"/>
      <c r="Q1008" s="221"/>
      <c r="R1008" s="221"/>
    </row>
    <row r="1009" spans="1:18">
      <c r="A1009" s="277"/>
      <c r="B1009" s="237"/>
      <c r="C1009" s="237"/>
      <c r="D1009" s="278"/>
      <c r="E1009" s="278"/>
      <c r="F1009" s="279"/>
      <c r="G1009" s="278"/>
      <c r="H1009" s="279"/>
      <c r="I1009" s="278"/>
      <c r="J1009" s="278"/>
      <c r="K1009" s="278"/>
      <c r="L1009" s="278"/>
      <c r="M1009" s="278"/>
      <c r="N1009" s="221"/>
      <c r="O1009" s="221"/>
      <c r="P1009" s="221"/>
      <c r="Q1009" s="221"/>
      <c r="R1009" s="221"/>
    </row>
    <row r="1010" spans="1:18">
      <c r="A1010" s="277"/>
      <c r="B1010" s="237"/>
      <c r="C1010" s="237"/>
      <c r="D1010" s="278"/>
      <c r="E1010" s="278"/>
      <c r="F1010" s="279"/>
      <c r="G1010" s="278"/>
      <c r="H1010" s="279"/>
      <c r="I1010" s="278"/>
      <c r="J1010" s="278"/>
      <c r="K1010" s="278"/>
      <c r="L1010" s="278"/>
      <c r="M1010" s="278"/>
      <c r="N1010" s="221"/>
      <c r="O1010" s="221"/>
      <c r="P1010" s="221"/>
      <c r="Q1010" s="221"/>
      <c r="R1010" s="221"/>
    </row>
    <row r="1011" spans="1:18">
      <c r="A1011" s="277"/>
      <c r="B1011" s="237"/>
      <c r="C1011" s="237"/>
      <c r="D1011" s="278"/>
      <c r="E1011" s="278"/>
      <c r="F1011" s="279"/>
      <c r="G1011" s="278"/>
      <c r="H1011" s="279"/>
      <c r="I1011" s="278"/>
      <c r="J1011" s="278"/>
      <c r="K1011" s="278"/>
      <c r="L1011" s="278"/>
      <c r="M1011" s="278"/>
      <c r="N1011" s="221"/>
      <c r="O1011" s="221"/>
      <c r="P1011" s="221"/>
      <c r="Q1011" s="221"/>
      <c r="R1011" s="221"/>
    </row>
  </sheetData>
  <mergeCells count="1">
    <mergeCell ref="G2:I2"/>
  </mergeCells>
  <pageMargins left="0.51181102362204722" right="0.31496062992125984" top="0.39370078740157483" bottom="0.78740157480314965" header="0.31496062992125984" footer="0.31496062992125984"/>
  <pageSetup paperSize="9" orientation="landscape" r:id="rId1"/>
  <headerFooter>
    <oddFooter>&amp;L&amp;9&amp;D&amp;R&amp;9Seite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7"/>
  <sheetViews>
    <sheetView workbookViewId="0">
      <selection activeCell="A7" sqref="A7:K7"/>
    </sheetView>
  </sheetViews>
  <sheetFormatPr baseColWidth="10" defaultRowHeight="12.75"/>
  <cols>
    <col min="1" max="1" width="22.85546875" bestFit="1" customWidth="1"/>
    <col min="2" max="2" width="16.7109375" customWidth="1"/>
  </cols>
  <sheetData>
    <row r="1" spans="1:4">
      <c r="A1" s="70" t="s">
        <v>38</v>
      </c>
      <c r="B1" s="70" t="s">
        <v>39</v>
      </c>
      <c r="C1" s="70" t="s">
        <v>40</v>
      </c>
    </row>
    <row r="2" spans="1:4">
      <c r="A2" t="s">
        <v>41</v>
      </c>
      <c r="B2" t="str">
        <f>u_sprache1</f>
        <v>de</v>
      </c>
    </row>
    <row r="3" spans="1:4">
      <c r="A3" t="s">
        <v>90</v>
      </c>
      <c r="B3" s="78">
        <v>2019</v>
      </c>
      <c r="D3" s="75" t="s">
        <v>93</v>
      </c>
    </row>
    <row r="4" spans="1:4">
      <c r="A4" t="s">
        <v>91</v>
      </c>
      <c r="B4" s="74">
        <f>DATE(B3,1,1)</f>
        <v>43466</v>
      </c>
    </row>
    <row r="5" spans="1:4">
      <c r="A5" t="s">
        <v>92</v>
      </c>
      <c r="B5" s="74">
        <f>DATE(B3,12,31)</f>
        <v>43830</v>
      </c>
    </row>
    <row r="6" spans="1:4">
      <c r="A6" t="s">
        <v>107</v>
      </c>
      <c r="B6" s="79">
        <f>p_jahr_ende-p_jahr_beginn+1</f>
        <v>365</v>
      </c>
    </row>
    <row r="7" spans="1:4">
      <c r="A7" t="s">
        <v>104</v>
      </c>
      <c r="B7" s="81">
        <v>28440</v>
      </c>
      <c r="D7" s="75" t="s">
        <v>128</v>
      </c>
    </row>
    <row r="8" spans="1:4">
      <c r="A8" t="s">
        <v>88</v>
      </c>
      <c r="B8" s="80">
        <f>B7*0.125</f>
        <v>3555</v>
      </c>
    </row>
    <row r="9" spans="1:4">
      <c r="A9" t="s">
        <v>103</v>
      </c>
      <c r="B9" s="80">
        <f>B7*0.875*u_ivfaktor</f>
        <v>24885</v>
      </c>
    </row>
    <row r="10" spans="1:4">
      <c r="A10" t="s">
        <v>109</v>
      </c>
      <c r="B10" s="82">
        <f>B7*0.75*u_ivfaktor</f>
        <v>21330</v>
      </c>
    </row>
    <row r="11" spans="1:4">
      <c r="A11" t="s">
        <v>117</v>
      </c>
      <c r="B11" s="82">
        <f>B7*30*u_ivfaktor</f>
        <v>853200</v>
      </c>
    </row>
    <row r="12" spans="1:4">
      <c r="A12" t="s">
        <v>123</v>
      </c>
      <c r="B12" s="84">
        <f>B7*2.125*u_ivfaktor</f>
        <v>60435</v>
      </c>
    </row>
    <row r="13" spans="1:4">
      <c r="A13" t="s">
        <v>126</v>
      </c>
      <c r="B13" s="82">
        <f>B7*3*u_ivfaktor</f>
        <v>85320</v>
      </c>
    </row>
    <row r="14" spans="1:4">
      <c r="A14" t="str">
        <f>CONCATENATE("Zins im Jahr ",p_jahr)</f>
        <v>Zins im Jahr 2019</v>
      </c>
      <c r="B14" s="93">
        <v>0.01</v>
      </c>
      <c r="D14" t="s">
        <v>130</v>
      </c>
    </row>
    <row r="15" spans="1:4">
      <c r="A15" t="s">
        <v>318</v>
      </c>
      <c r="B15">
        <v>18</v>
      </c>
    </row>
    <row r="16" spans="1:4">
      <c r="A16" t="s">
        <v>319</v>
      </c>
      <c r="B16">
        <v>65</v>
      </c>
    </row>
    <row r="17" spans="1:2">
      <c r="A17" t="s">
        <v>320</v>
      </c>
      <c r="B17">
        <v>64</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95"/>
  <sheetViews>
    <sheetView workbookViewId="0">
      <selection activeCell="A7" sqref="A7:K7"/>
    </sheetView>
  </sheetViews>
  <sheetFormatPr baseColWidth="10" defaultRowHeight="12.75"/>
  <cols>
    <col min="1" max="1" width="26.85546875" customWidth="1"/>
    <col min="4" max="4" width="11.42578125" customWidth="1"/>
  </cols>
  <sheetData>
    <row r="1" spans="1:3">
      <c r="A1" s="71" t="s">
        <v>41</v>
      </c>
      <c r="B1" s="72"/>
      <c r="C1" s="72"/>
    </row>
    <row r="2" spans="1:3">
      <c r="A2" t="s">
        <v>42</v>
      </c>
      <c r="B2">
        <v>1</v>
      </c>
      <c r="C2" s="86">
        <f>VLOOKUP(u_sprache1,Listen!A2:B4,2,FALSE)+1</f>
        <v>2</v>
      </c>
    </row>
    <row r="3" spans="1:3">
      <c r="A3" t="s">
        <v>43</v>
      </c>
      <c r="B3">
        <v>2</v>
      </c>
    </row>
    <row r="4" spans="1:3">
      <c r="A4" t="s">
        <v>44</v>
      </c>
      <c r="B4">
        <v>3</v>
      </c>
    </row>
    <row r="7" spans="1:3">
      <c r="A7" s="71" t="s">
        <v>46</v>
      </c>
      <c r="B7" s="72"/>
      <c r="C7" s="72"/>
    </row>
    <row r="8" spans="1:3">
      <c r="A8" t="str">
        <f>VLOOKUP("geschlecht1",texte,u_sprache,FALSE)</f>
        <v>männlich</v>
      </c>
      <c r="B8">
        <v>1</v>
      </c>
      <c r="C8" s="86">
        <f>VLOOKUP(u_geschlecht1,A8:B9,2,FALSE)</f>
        <v>1</v>
      </c>
    </row>
    <row r="9" spans="1:3">
      <c r="A9" t="str">
        <f>VLOOKUP("geschlecht2",texte,u_sprache,FALSE)</f>
        <v>weiblich</v>
      </c>
      <c r="B9">
        <v>2</v>
      </c>
    </row>
    <row r="11" spans="1:3">
      <c r="A11" t="str">
        <f>VLOOKUP("geschlecht1k",texte,u_sprache,FALSE)</f>
        <v>M</v>
      </c>
      <c r="C11" s="86" t="str">
        <f>IF(u_geschlecht=1,A11,IF(u_geschlecht=2,A12,""))</f>
        <v>M</v>
      </c>
    </row>
    <row r="12" spans="1:3">
      <c r="A12" t="str">
        <f>VLOOKUP("geschlecht2k",texte,u_sprache,FALSE)</f>
        <v>W</v>
      </c>
    </row>
    <row r="15" spans="1:3">
      <c r="A15" s="71" t="s">
        <v>59</v>
      </c>
      <c r="B15" s="72"/>
      <c r="C15" s="72"/>
    </row>
    <row r="16" spans="1:3">
      <c r="A16" t="str">
        <f>VLOOKUP("planA",texte,u_sprache,FALSE)</f>
        <v>Plan A</v>
      </c>
      <c r="B16">
        <v>1</v>
      </c>
      <c r="C16" s="86">
        <f>VLOOKUP(u_plan1,A16:B18,2,FALSE)</f>
        <v>1</v>
      </c>
    </row>
    <row r="17" spans="1:3">
      <c r="A17" t="str">
        <f>VLOOKUP("planB",texte,u_sprache,FALSE)</f>
        <v>Plan B</v>
      </c>
      <c r="B17">
        <v>3</v>
      </c>
    </row>
    <row r="18" spans="1:3">
      <c r="A18" t="str">
        <f>VLOOKUP("planC",texte,u_sprache,FALSE)</f>
        <v>Plan C</v>
      </c>
      <c r="B18">
        <v>5</v>
      </c>
    </row>
    <row r="21" spans="1:3">
      <c r="A21" s="71" t="s">
        <v>82</v>
      </c>
      <c r="B21" s="71"/>
      <c r="C21" s="72"/>
    </row>
    <row r="22" spans="1:3">
      <c r="A22" t="str">
        <f>VLOOKUP("plan0",texte,u_sprache,FALSE)</f>
        <v>Kein Zusatzplan</v>
      </c>
      <c r="B22">
        <v>0</v>
      </c>
      <c r="C22" s="86">
        <f>VLOOKUP(u_zusatzplan1,A22:B24,2,FALSE)</f>
        <v>0</v>
      </c>
    </row>
    <row r="23" spans="1:3">
      <c r="A23" t="str">
        <f>VLOOKUP("planE",texte,u_sprache,FALSE)</f>
        <v>Zusatzplan E</v>
      </c>
      <c r="B23">
        <v>1</v>
      </c>
    </row>
    <row r="24" spans="1:3">
      <c r="A24" t="str">
        <f>VLOOKUP("planF",texte,u_sprache,FALSE)</f>
        <v>Zusatzplan F</v>
      </c>
      <c r="B24">
        <v>2</v>
      </c>
    </row>
    <row r="27" spans="1:3">
      <c r="A27" s="71" t="s">
        <v>60</v>
      </c>
      <c r="B27" s="71"/>
      <c r="C27" s="72"/>
    </row>
    <row r="28" spans="1:3">
      <c r="A28" t="str">
        <f>VLOOKUP("mitKoA",texte,u_sprache,FALSE)</f>
        <v>mit Koordinationsabzug</v>
      </c>
      <c r="B28">
        <v>1</v>
      </c>
      <c r="C28" s="86">
        <f>VLOOKUP(u_plan_koa1,A28:B29,2,FALSE)</f>
        <v>1</v>
      </c>
    </row>
    <row r="29" spans="1:3">
      <c r="A29" t="str">
        <f>VLOOKUP("ohneKoA",texte,u_sprache,FALSE)</f>
        <v>ohne Koordinationabzug</v>
      </c>
      <c r="B29">
        <v>0</v>
      </c>
    </row>
    <row r="32" spans="1:3">
      <c r="A32" s="71" t="s">
        <v>74</v>
      </c>
      <c r="B32" s="71"/>
      <c r="C32" s="72"/>
    </row>
    <row r="33" spans="1:3">
      <c r="A33" t="str">
        <f>VLOOKUP("vk0",texte,u_sprache,FALSE)</f>
        <v>Standardtarif</v>
      </c>
      <c r="B33">
        <v>0</v>
      </c>
      <c r="C33" s="86">
        <f>VLOOKUP(u_vkrabatt1,A33:B38,2,FALSE)</f>
        <v>0</v>
      </c>
    </row>
    <row r="34" spans="1:3">
      <c r="A34" t="str">
        <f>VLOOKUP("vk1",texte,u_sprache,FALSE)</f>
        <v>Verwaltungskostentarif 1</v>
      </c>
      <c r="B34">
        <v>1</v>
      </c>
    </row>
    <row r="35" spans="1:3">
      <c r="A35" t="str">
        <f>VLOOKUP("vk2",texte,u_sprache,FALSE)</f>
        <v>Verwaltungskostentarif 2</v>
      </c>
      <c r="B35">
        <v>2</v>
      </c>
    </row>
    <row r="36" spans="1:3">
      <c r="A36" t="str">
        <f>VLOOKUP("vk3",texte,u_sprache,FALSE)</f>
        <v>Verwaltungskostentarif 3</v>
      </c>
      <c r="B36">
        <v>3</v>
      </c>
    </row>
    <row r="37" spans="1:3">
      <c r="A37" t="str">
        <f>VLOOKUP("vk4",texte,u_sprache,FALSE)</f>
        <v>Verwaltungskostentarif 4</v>
      </c>
      <c r="B37">
        <v>4</v>
      </c>
    </row>
    <row r="38" spans="1:3">
      <c r="A38" t="str">
        <f>VLOOKUP("vk5",texte,u_sprache,FALSE)</f>
        <v>Verwaltungskostentarif 5</v>
      </c>
      <c r="B38">
        <v>5</v>
      </c>
    </row>
    <row r="40" spans="1:3">
      <c r="A40" s="71" t="s">
        <v>292</v>
      </c>
      <c r="B40" s="71"/>
      <c r="C40" s="72"/>
    </row>
    <row r="41" spans="1:3">
      <c r="A41" t="str">
        <f>VLOOKUP("grundbeitrag_vk",texte,u_sprache,FALSE)</f>
        <v>Grundbeitrag Verwaltungskosten</v>
      </c>
    </row>
    <row r="42" spans="1:3">
      <c r="A42" t="str">
        <f>VLOOKUP("prämie_betrieb",texte,u_sprache,FALSE)</f>
        <v>Total Beiträge Betrieb</v>
      </c>
    </row>
    <row r="43" spans="1:3">
      <c r="A43" t="str">
        <f>VLOOKUP("name",texte,u_sprache,FALSE)</f>
        <v xml:space="preserve">Vorname / Name  </v>
      </c>
    </row>
    <row r="44" spans="1:3">
      <c r="A44" t="str">
        <f>VLOOKUP("jahrgang2",texte,u_sprache,FALSE)</f>
        <v>Jahrgang</v>
      </c>
    </row>
    <row r="45" spans="1:3">
      <c r="A45" t="str">
        <f>VLOOKUP("ahvlohn_k",texte,u_sprache,FALSE)</f>
        <v>AHV-Lohn</v>
      </c>
    </row>
    <row r="46" spans="1:3">
      <c r="A46" t="str">
        <f>VLOOKUP("vers_lohn",texte,u_sprache,FALSE)</f>
        <v>Versicherter Lohn</v>
      </c>
    </row>
    <row r="47" spans="1:3">
      <c r="A47" t="str">
        <f>VLOOKUP("sparprämie_best",texte,u_sprache,FALSE)</f>
        <v>Sparbeitrag %</v>
      </c>
    </row>
    <row r="48" spans="1:3">
      <c r="A48" t="str">
        <f>VLOOKUP("sparprämie2_best",texte,u_sprache,FALSE)</f>
        <v>Sparbeitrag</v>
      </c>
    </row>
    <row r="49" spans="1:1">
      <c r="A49" t="str">
        <f>VLOOKUP("risikoprämie_best",texte,u_sprache,FALSE)</f>
        <v>Risikobeitrag %</v>
      </c>
    </row>
    <row r="50" spans="1:1">
      <c r="A50" t="str">
        <f>VLOOKUP("risikoprämie2_best",texte,u_sprache,FALSE)</f>
        <v>Risikobeitrag</v>
      </c>
    </row>
    <row r="51" spans="1:1">
      <c r="A51" t="str">
        <f>VLOOKUP("verwkosten2",texte,u_sprache,FALSE)</f>
        <v>Verwaltungs-kosten</v>
      </c>
    </row>
    <row r="52" spans="1:1">
      <c r="A52" t="str">
        <f>VLOOKUP("sifo2",texte,u_sprache,FALSE)</f>
        <v>Sicherheits-fonds Beitrag</v>
      </c>
    </row>
    <row r="53" spans="1:1">
      <c r="A53" t="str">
        <f>VLOOKUP("tot_prämie",texte,u_sprache,FALSE)</f>
        <v>Total Beitrag</v>
      </c>
    </row>
    <row r="54" spans="1:1">
      <c r="A54" t="str">
        <f>VLOOKUP("beitrag_an",texte,u_sprache,FALSE)</f>
        <v>Beitrag Arbeitnehmer</v>
      </c>
    </row>
    <row r="55" spans="1:1">
      <c r="A55" t="str">
        <f>VLOOKUP("beitrag_an2",texte,u_sprache,FALSE)</f>
        <v>davon Anteil Arbeitnehmer</v>
      </c>
    </row>
    <row r="56" spans="1:1">
      <c r="A56" t="str">
        <f>VLOOKUP("titel2",texte,u_sprache,FALSE)</f>
        <v>Beitragsverzeichnis Pensionskasse</v>
      </c>
    </row>
    <row r="57" spans="1:1">
      <c r="A57" t="str">
        <f>VLOOKUP("as_pencas",texte,u_sprache,FALSE)</f>
        <v>Agrisano Pencas</v>
      </c>
    </row>
    <row r="58" spans="1:1">
      <c r="A58" t="str">
        <f>VLOOKUP("as_pencas1",texte,u_sprache,FALSE)</f>
        <v>Berufliche Vorsorge</v>
      </c>
    </row>
    <row r="59" spans="1:1">
      <c r="A59" t="str">
        <f>VLOOKUP("fusszeile",texte,u_sprache,FALSE)</f>
        <v>Laurstrasse 10 | 5201 Brugg | Telefon +41 (0)56 461 78 11 | Fax +41 (0)56 461 71 01
pencas@agrisano.ch | www.agrisano.ch</v>
      </c>
    </row>
    <row r="60" spans="1:1">
      <c r="A60" t="str">
        <f>VLOOKUP("hinweis_zins",texte,u_sprache,FALSE)</f>
        <v>Der Zins für die Nachschüssigkeit wurde nicht berücksichtigt.</v>
      </c>
    </row>
    <row r="61" spans="1:1">
      <c r="A61" t="str">
        <f>VLOOKUP("text1",texte,u_sprache,FALSE)</f>
        <v>Die Beitragsberechnung beruht auf den erfassten Daten. Massgebend ist schlussendlich die Prämienrechnung der Agrisano Pencas, welche aufgrund der effektiv gemeldeten Löhne erstellt wird.</v>
      </c>
    </row>
    <row r="62" spans="1:1">
      <c r="A62" t="str">
        <f>VLOOKUP("titel_hinweis",texte,u_sprache,FALSE)</f>
        <v>Hinweise:</v>
      </c>
    </row>
    <row r="63" spans="1:1">
      <c r="A63" t="str">
        <f>VLOOKUP("beitrag_ag",texte,u_sprache,FALSE)</f>
        <v>Beitrag Arbeitgeber</v>
      </c>
    </row>
    <row r="66" spans="1:3">
      <c r="A66" s="71" t="s">
        <v>332</v>
      </c>
      <c r="B66" s="71"/>
      <c r="C66" s="72"/>
    </row>
    <row r="67" spans="1:3">
      <c r="A67" s="252" t="str">
        <f>VLOOKUP("auswahl_iv1",texte,u_sprache,FALSE)</f>
        <v>keine Reduktion</v>
      </c>
      <c r="B67">
        <v>0</v>
      </c>
      <c r="C67">
        <v>1</v>
      </c>
    </row>
    <row r="68" spans="1:3">
      <c r="A68" s="253" t="s">
        <v>338</v>
      </c>
      <c r="B68">
        <v>40</v>
      </c>
      <c r="C68">
        <v>0.75</v>
      </c>
    </row>
    <row r="69" spans="1:3">
      <c r="A69" s="253" t="s">
        <v>339</v>
      </c>
      <c r="B69">
        <v>50</v>
      </c>
      <c r="C69">
        <v>0.5</v>
      </c>
    </row>
    <row r="70" spans="1:3">
      <c r="A70" s="253" t="s">
        <v>340</v>
      </c>
      <c r="B70">
        <v>60</v>
      </c>
      <c r="C70">
        <v>0.25</v>
      </c>
    </row>
    <row r="71" spans="1:3">
      <c r="A71" s="253" t="s">
        <v>340</v>
      </c>
      <c r="B71">
        <v>66.66</v>
      </c>
      <c r="C71">
        <v>0.25</v>
      </c>
    </row>
    <row r="72" spans="1:3">
      <c r="A72" s="252" t="str">
        <f>VLOOKUP("auswahl_iv2",texte,u_sprache,FALSE)</f>
        <v>kein BVG</v>
      </c>
      <c r="B72">
        <v>70</v>
      </c>
      <c r="C72">
        <v>0</v>
      </c>
    </row>
    <row r="74" spans="1:3">
      <c r="A74" t="s">
        <v>336</v>
      </c>
      <c r="B74" s="86">
        <f>IF(u_ivaktiv1=0,1,VLOOKUP(u_ivgrad*100,B67:C72,2,TRUE))</f>
        <v>1</v>
      </c>
    </row>
    <row r="75" spans="1:3">
      <c r="A75" t="s">
        <v>337</v>
      </c>
      <c r="B75" s="86" t="str">
        <f>INDEX(A67:A72,MATCH(B74,C67:C72,0))</f>
        <v>keine Reduktion</v>
      </c>
    </row>
    <row r="77" spans="1:3">
      <c r="A77" s="71" t="s">
        <v>344</v>
      </c>
      <c r="B77" s="71"/>
      <c r="C77" s="72"/>
    </row>
    <row r="78" spans="1:3">
      <c r="A78" t="str">
        <f>VLOOKUP("aktiv",texte,u_sprache,FALSE)</f>
        <v>Aktiv</v>
      </c>
      <c r="B78">
        <v>1</v>
      </c>
      <c r="C78" s="86">
        <f>IFERROR(IF(u_ivaktiv=A78,B78,B79),B79)</f>
        <v>0</v>
      </c>
    </row>
    <row r="79" spans="1:3">
      <c r="A79" t="str">
        <f>VLOOKUP("nichtaktiv",texte,u_sprache,FALSE)</f>
        <v>Nicht aktiv</v>
      </c>
      <c r="B79">
        <v>0</v>
      </c>
    </row>
    <row r="84" spans="1:4">
      <c r="A84" s="71" t="s">
        <v>367</v>
      </c>
      <c r="B84" s="71"/>
      <c r="C84" s="72"/>
    </row>
    <row r="85" spans="1:4">
      <c r="A85" s="115" t="s">
        <v>10</v>
      </c>
      <c r="B85" t="str">
        <f t="shared" ref="B85:B95" si="0">IF(u_ivaktiv1=0,C85,D85)</f>
        <v>Muster 1 Hans</v>
      </c>
      <c r="C85" t="str">
        <f>Beitragsrechner!C9</f>
        <v>Muster 1 Hans</v>
      </c>
      <c r="D85" t="str">
        <f>'Beitragsrechner IV'!C13</f>
        <v>Meier Hansueli</v>
      </c>
    </row>
    <row r="86" spans="1:4">
      <c r="A86" s="115" t="s">
        <v>370</v>
      </c>
      <c r="B86" t="str">
        <f t="shared" si="0"/>
        <v>756.9876.5432.10</v>
      </c>
      <c r="C86" t="str">
        <f>Beitragsrechner!C10</f>
        <v>756.9876.5432.10</v>
      </c>
      <c r="D86" t="str">
        <f>'Beitragsrechner IV'!C14</f>
        <v>756.1234.5678.89</v>
      </c>
    </row>
    <row r="87" spans="1:4">
      <c r="A87" s="115" t="s">
        <v>14</v>
      </c>
      <c r="B87">
        <f t="shared" si="0"/>
        <v>1980</v>
      </c>
      <c r="C87">
        <f>Beitragsrechner!C11</f>
        <v>1980</v>
      </c>
      <c r="D87">
        <f>'Beitragsrechner IV'!C15</f>
        <v>1980</v>
      </c>
    </row>
    <row r="88" spans="1:4">
      <c r="A88" s="115" t="s">
        <v>16</v>
      </c>
      <c r="B88" t="str">
        <f t="shared" si="0"/>
        <v>männlich</v>
      </c>
      <c r="C88" t="str">
        <f>Beitragsrechner!C12</f>
        <v>männlich</v>
      </c>
      <c r="D88" t="str">
        <f>'Beitragsrechner IV'!C16</f>
        <v>weiblich</v>
      </c>
    </row>
    <row r="89" spans="1:4">
      <c r="A89" s="115" t="s">
        <v>81</v>
      </c>
      <c r="B89" t="str">
        <f t="shared" si="0"/>
        <v>Plan A</v>
      </c>
      <c r="C89" t="str">
        <f>Beitragsrechner!C13</f>
        <v>Plan A</v>
      </c>
      <c r="D89" t="str">
        <f>'Beitragsrechner IV'!C17</f>
        <v>Plan B</v>
      </c>
    </row>
    <row r="90" spans="1:4">
      <c r="A90" s="115" t="s">
        <v>60</v>
      </c>
      <c r="B90" t="str">
        <f t="shared" si="0"/>
        <v>mit Koordinationsabzug</v>
      </c>
      <c r="C90" t="str">
        <f>Beitragsrechner!C14</f>
        <v>mit Koordinationsabzug</v>
      </c>
      <c r="D90" t="str">
        <f>'Beitragsrechner IV'!C18</f>
        <v>mit Koordinationsabzug</v>
      </c>
    </row>
    <row r="91" spans="1:4">
      <c r="A91" s="115" t="s">
        <v>18</v>
      </c>
      <c r="B91" t="str">
        <f t="shared" si="0"/>
        <v>Standardtarif</v>
      </c>
      <c r="C91" t="str">
        <f>Beitragsrechner!C15</f>
        <v>Standardtarif</v>
      </c>
      <c r="D91" t="str">
        <f>'Beitragsrechner IV'!C19</f>
        <v>Verwaltungskostentarif 4</v>
      </c>
    </row>
    <row r="92" spans="1:4">
      <c r="A92" s="115" t="s">
        <v>85</v>
      </c>
      <c r="B92" t="str">
        <f t="shared" si="0"/>
        <v>Kein Zusatzplan</v>
      </c>
      <c r="C92" t="str">
        <f>Beitragsrechner!C16</f>
        <v>Kein Zusatzplan</v>
      </c>
      <c r="D92" t="str">
        <f>'Beitragsrechner IV'!C20</f>
        <v>Zusatzplan F</v>
      </c>
    </row>
    <row r="93" spans="1:4">
      <c r="A93" s="115" t="s">
        <v>207</v>
      </c>
      <c r="B93" s="74">
        <f t="shared" si="0"/>
        <v>43466</v>
      </c>
      <c r="C93" s="74">
        <f>Beitragsrechner!H10</f>
        <v>43466</v>
      </c>
      <c r="D93" s="74">
        <f>'Beitragsrechner IV'!H14</f>
        <v>43466</v>
      </c>
    </row>
    <row r="94" spans="1:4">
      <c r="A94" s="115" t="s">
        <v>206</v>
      </c>
      <c r="B94" s="74">
        <f t="shared" si="0"/>
        <v>43830</v>
      </c>
      <c r="C94" s="74">
        <f>Beitragsrechner!H11</f>
        <v>43830</v>
      </c>
      <c r="D94" s="74">
        <f>'Beitragsrechner IV'!H15</f>
        <v>43628</v>
      </c>
    </row>
    <row r="95" spans="1:4">
      <c r="A95" s="115" t="s">
        <v>152</v>
      </c>
      <c r="B95">
        <f t="shared" si="0"/>
        <v>55000</v>
      </c>
      <c r="C95">
        <f>Beitragsrechner!H13</f>
        <v>55000</v>
      </c>
      <c r="D95">
        <f>'Beitragsrechner IV'!H17</f>
        <v>37500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104"/>
  <sheetViews>
    <sheetView workbookViewId="0">
      <selection activeCell="A7" sqref="A7:K7"/>
    </sheetView>
  </sheetViews>
  <sheetFormatPr baseColWidth="10" defaultRowHeight="12.75"/>
  <cols>
    <col min="1" max="1" width="23.85546875" customWidth="1"/>
    <col min="2" max="2" width="75.5703125" style="232" customWidth="1"/>
    <col min="3" max="4" width="75.5703125" customWidth="1"/>
  </cols>
  <sheetData>
    <row r="1" spans="1:4">
      <c r="A1" s="114" t="s">
        <v>30</v>
      </c>
      <c r="B1" s="316" t="s">
        <v>31</v>
      </c>
      <c r="C1" s="114" t="s">
        <v>32</v>
      </c>
      <c r="D1" s="114" t="s">
        <v>33</v>
      </c>
    </row>
    <row r="2" spans="1:4">
      <c r="A2" s="68" t="s">
        <v>34</v>
      </c>
      <c r="B2" s="274" t="s">
        <v>9</v>
      </c>
      <c r="C2" s="274" t="s">
        <v>45</v>
      </c>
      <c r="D2" s="274" t="s">
        <v>471</v>
      </c>
    </row>
    <row r="3" spans="1:4" ht="38.25">
      <c r="A3" s="68" t="s">
        <v>35</v>
      </c>
      <c r="B3" s="274" t="s">
        <v>426</v>
      </c>
      <c r="C3" s="315" t="s">
        <v>427</v>
      </c>
      <c r="D3" s="315" t="s">
        <v>177</v>
      </c>
    </row>
    <row r="4" spans="1:4">
      <c r="A4" s="68" t="s">
        <v>423</v>
      </c>
      <c r="B4" s="274" t="s">
        <v>424</v>
      </c>
      <c r="C4" s="274" t="s">
        <v>425</v>
      </c>
      <c r="D4" s="232" t="s">
        <v>428</v>
      </c>
    </row>
    <row r="5" spans="1:4" ht="51" customHeight="1">
      <c r="A5" s="68" t="s">
        <v>36</v>
      </c>
      <c r="B5" s="274" t="s">
        <v>412</v>
      </c>
      <c r="C5" s="274" t="s">
        <v>416</v>
      </c>
      <c r="D5" s="274" t="s">
        <v>182</v>
      </c>
    </row>
    <row r="6" spans="1:4" ht="51" customHeight="1">
      <c r="A6" s="68" t="s">
        <v>37</v>
      </c>
      <c r="B6" s="274" t="s">
        <v>366</v>
      </c>
      <c r="C6" s="274" t="s">
        <v>309</v>
      </c>
      <c r="D6" s="274" t="s">
        <v>310</v>
      </c>
    </row>
    <row r="7" spans="1:4">
      <c r="A7" s="68" t="s">
        <v>47</v>
      </c>
      <c r="B7" s="274" t="s">
        <v>17</v>
      </c>
      <c r="C7" s="274" t="s">
        <v>50</v>
      </c>
      <c r="D7" s="274" t="s">
        <v>195</v>
      </c>
    </row>
    <row r="8" spans="1:4">
      <c r="A8" s="68" t="s">
        <v>48</v>
      </c>
      <c r="B8" s="274" t="s">
        <v>49</v>
      </c>
      <c r="C8" s="274" t="s">
        <v>51</v>
      </c>
      <c r="D8" s="274" t="s">
        <v>196</v>
      </c>
    </row>
    <row r="9" spans="1:4">
      <c r="A9" s="68" t="s">
        <v>52</v>
      </c>
      <c r="B9" s="274" t="s">
        <v>0</v>
      </c>
      <c r="C9" s="274" t="s">
        <v>0</v>
      </c>
      <c r="D9" s="274" t="s">
        <v>184</v>
      </c>
    </row>
    <row r="10" spans="1:4">
      <c r="A10" s="68" t="s">
        <v>53</v>
      </c>
      <c r="B10" s="274" t="s">
        <v>1</v>
      </c>
      <c r="C10" s="274" t="s">
        <v>1</v>
      </c>
      <c r="D10" s="274" t="s">
        <v>185</v>
      </c>
    </row>
    <row r="11" spans="1:4">
      <c r="A11" s="68" t="s">
        <v>54</v>
      </c>
      <c r="B11" s="274" t="s">
        <v>2</v>
      </c>
      <c r="C11" s="274" t="s">
        <v>2</v>
      </c>
      <c r="D11" s="274" t="s">
        <v>186</v>
      </c>
    </row>
    <row r="12" spans="1:4">
      <c r="A12" s="68" t="s">
        <v>55</v>
      </c>
      <c r="B12" s="274" t="s">
        <v>261</v>
      </c>
      <c r="C12" s="274" t="s">
        <v>303</v>
      </c>
      <c r="D12" s="274" t="s">
        <v>429</v>
      </c>
    </row>
    <row r="13" spans="1:4">
      <c r="A13" s="68" t="s">
        <v>56</v>
      </c>
      <c r="B13" s="274" t="s">
        <v>260</v>
      </c>
      <c r="C13" s="274" t="s">
        <v>304</v>
      </c>
      <c r="D13" s="274" t="s">
        <v>430</v>
      </c>
    </row>
    <row r="14" spans="1:4">
      <c r="A14" s="68" t="s">
        <v>83</v>
      </c>
      <c r="B14" s="274" t="s">
        <v>84</v>
      </c>
      <c r="C14" s="274" t="s">
        <v>216</v>
      </c>
      <c r="D14" s="274" t="s">
        <v>431</v>
      </c>
    </row>
    <row r="15" spans="1:4">
      <c r="A15" s="68" t="s">
        <v>61</v>
      </c>
      <c r="B15" s="274" t="s">
        <v>208</v>
      </c>
      <c r="C15" s="274" t="s">
        <v>210</v>
      </c>
      <c r="D15" s="274" t="s">
        <v>432</v>
      </c>
    </row>
    <row r="16" spans="1:4">
      <c r="A16" s="68" t="s">
        <v>62</v>
      </c>
      <c r="B16" s="274" t="s">
        <v>209</v>
      </c>
      <c r="C16" s="274" t="s">
        <v>211</v>
      </c>
      <c r="D16" s="274" t="s">
        <v>433</v>
      </c>
    </row>
    <row r="17" spans="1:4">
      <c r="A17" s="68" t="s">
        <v>63</v>
      </c>
      <c r="B17" s="274" t="s">
        <v>19</v>
      </c>
      <c r="C17" s="274" t="s">
        <v>75</v>
      </c>
      <c r="D17" s="274" t="s">
        <v>187</v>
      </c>
    </row>
    <row r="18" spans="1:4">
      <c r="A18" s="68" t="s">
        <v>64</v>
      </c>
      <c r="B18" s="274" t="s">
        <v>68</v>
      </c>
      <c r="C18" s="274" t="s">
        <v>76</v>
      </c>
      <c r="D18" s="274" t="s">
        <v>188</v>
      </c>
    </row>
    <row r="19" spans="1:4">
      <c r="A19" s="68" t="s">
        <v>65</v>
      </c>
      <c r="B19" s="274" t="s">
        <v>69</v>
      </c>
      <c r="C19" s="274" t="s">
        <v>77</v>
      </c>
      <c r="D19" s="274" t="s">
        <v>189</v>
      </c>
    </row>
    <row r="20" spans="1:4">
      <c r="A20" s="68" t="s">
        <v>66</v>
      </c>
      <c r="B20" s="274" t="s">
        <v>70</v>
      </c>
      <c r="C20" s="274" t="s">
        <v>78</v>
      </c>
      <c r="D20" s="274" t="s">
        <v>190</v>
      </c>
    </row>
    <row r="21" spans="1:4">
      <c r="A21" s="68" t="s">
        <v>67</v>
      </c>
      <c r="B21" s="274" t="s">
        <v>71</v>
      </c>
      <c r="C21" s="274" t="s">
        <v>79</v>
      </c>
      <c r="D21" s="274" t="s">
        <v>191</v>
      </c>
    </row>
    <row r="22" spans="1:4">
      <c r="A22" s="68" t="s">
        <v>73</v>
      </c>
      <c r="B22" s="274" t="s">
        <v>72</v>
      </c>
      <c r="C22" s="274" t="s">
        <v>80</v>
      </c>
      <c r="D22" s="274" t="s">
        <v>192</v>
      </c>
    </row>
    <row r="23" spans="1:4">
      <c r="A23" s="68" t="s">
        <v>100</v>
      </c>
      <c r="B23" s="274" t="s">
        <v>102</v>
      </c>
      <c r="C23" s="274" t="s">
        <v>102</v>
      </c>
      <c r="D23" s="274" t="s">
        <v>102</v>
      </c>
    </row>
    <row r="24" spans="1:4">
      <c r="A24" s="68" t="s">
        <v>101</v>
      </c>
      <c r="B24" s="274" t="s">
        <v>99</v>
      </c>
      <c r="C24" s="274" t="s">
        <v>199</v>
      </c>
      <c r="D24" s="274" t="s">
        <v>193</v>
      </c>
    </row>
    <row r="25" spans="1:4">
      <c r="A25" s="68" t="s">
        <v>153</v>
      </c>
      <c r="B25" s="274" t="s">
        <v>203</v>
      </c>
      <c r="C25" s="274" t="s">
        <v>204</v>
      </c>
      <c r="D25" s="274" t="s">
        <v>434</v>
      </c>
    </row>
    <row r="26" spans="1:4">
      <c r="A26" s="68" t="s">
        <v>160</v>
      </c>
      <c r="B26" s="274" t="s">
        <v>10</v>
      </c>
      <c r="C26" s="274" t="s">
        <v>169</v>
      </c>
      <c r="D26" s="274" t="s">
        <v>178</v>
      </c>
    </row>
    <row r="27" spans="1:4">
      <c r="A27" s="68" t="s">
        <v>161</v>
      </c>
      <c r="B27" s="274" t="s">
        <v>13</v>
      </c>
      <c r="C27" s="274" t="s">
        <v>170</v>
      </c>
      <c r="D27" s="274" t="s">
        <v>179</v>
      </c>
    </row>
    <row r="28" spans="1:4">
      <c r="A28" s="68" t="s">
        <v>154</v>
      </c>
      <c r="B28" s="274" t="s">
        <v>14</v>
      </c>
      <c r="C28" s="274" t="s">
        <v>171</v>
      </c>
      <c r="D28" s="274" t="s">
        <v>180</v>
      </c>
    </row>
    <row r="29" spans="1:4">
      <c r="A29" s="68" t="s">
        <v>289</v>
      </c>
      <c r="B29" s="274" t="s">
        <v>331</v>
      </c>
      <c r="C29" s="274" t="s">
        <v>171</v>
      </c>
      <c r="D29" s="274" t="s">
        <v>435</v>
      </c>
    </row>
    <row r="30" spans="1:4">
      <c r="A30" s="68" t="s">
        <v>155</v>
      </c>
      <c r="B30" s="274" t="s">
        <v>16</v>
      </c>
      <c r="C30" s="274" t="s">
        <v>172</v>
      </c>
      <c r="D30" s="274" t="s">
        <v>181</v>
      </c>
    </row>
    <row r="31" spans="1:4">
      <c r="A31" s="68" t="s">
        <v>162</v>
      </c>
      <c r="B31" s="274" t="s">
        <v>355</v>
      </c>
      <c r="C31" s="274" t="s">
        <v>399</v>
      </c>
      <c r="D31" s="274" t="s">
        <v>436</v>
      </c>
    </row>
    <row r="32" spans="1:4">
      <c r="A32" s="68" t="s">
        <v>156</v>
      </c>
      <c r="B32" s="274" t="s">
        <v>81</v>
      </c>
      <c r="C32" s="274" t="s">
        <v>214</v>
      </c>
      <c r="D32" s="274" t="s">
        <v>183</v>
      </c>
    </row>
    <row r="33" spans="1:4">
      <c r="A33" s="68" t="s">
        <v>163</v>
      </c>
      <c r="B33" s="274" t="s">
        <v>60</v>
      </c>
      <c r="C33" s="274" t="s">
        <v>173</v>
      </c>
      <c r="D33" s="274" t="s">
        <v>437</v>
      </c>
    </row>
    <row r="34" spans="1:4">
      <c r="A34" s="68" t="s">
        <v>164</v>
      </c>
      <c r="B34" s="274" t="s">
        <v>18</v>
      </c>
      <c r="C34" s="274" t="s">
        <v>174</v>
      </c>
      <c r="D34" s="274" t="s">
        <v>245</v>
      </c>
    </row>
    <row r="35" spans="1:4">
      <c r="A35" s="68" t="s">
        <v>157</v>
      </c>
      <c r="B35" s="274" t="s">
        <v>85</v>
      </c>
      <c r="C35" s="274" t="s">
        <v>215</v>
      </c>
      <c r="D35" s="274" t="s">
        <v>438</v>
      </c>
    </row>
    <row r="36" spans="1:4">
      <c r="A36" s="68" t="s">
        <v>158</v>
      </c>
      <c r="B36" s="274" t="s">
        <v>86</v>
      </c>
      <c r="C36" s="274" t="s">
        <v>305</v>
      </c>
      <c r="D36" s="274" t="s">
        <v>439</v>
      </c>
    </row>
    <row r="37" spans="1:4">
      <c r="A37" s="68" t="s">
        <v>159</v>
      </c>
      <c r="B37" s="274" t="s">
        <v>11</v>
      </c>
      <c r="C37" s="274" t="s">
        <v>175</v>
      </c>
      <c r="D37" s="274" t="s">
        <v>194</v>
      </c>
    </row>
    <row r="38" spans="1:4">
      <c r="A38" s="68" t="s">
        <v>165</v>
      </c>
      <c r="B38" s="274" t="s">
        <v>207</v>
      </c>
      <c r="C38" s="274" t="s">
        <v>279</v>
      </c>
      <c r="D38" s="274" t="s">
        <v>311</v>
      </c>
    </row>
    <row r="39" spans="1:4">
      <c r="A39" s="68" t="s">
        <v>205</v>
      </c>
      <c r="B39" s="274" t="s">
        <v>206</v>
      </c>
      <c r="C39" s="274" t="s">
        <v>280</v>
      </c>
      <c r="D39" s="274" t="s">
        <v>312</v>
      </c>
    </row>
    <row r="40" spans="1:4">
      <c r="A40" s="68" t="s">
        <v>269</v>
      </c>
      <c r="B40" s="274" t="s">
        <v>271</v>
      </c>
      <c r="C40" s="274" t="s">
        <v>400</v>
      </c>
      <c r="D40" s="274" t="s">
        <v>440</v>
      </c>
    </row>
    <row r="41" spans="1:4">
      <c r="A41" s="68" t="s">
        <v>270</v>
      </c>
      <c r="B41" s="274" t="s">
        <v>272</v>
      </c>
      <c r="C41" s="274" t="s">
        <v>401</v>
      </c>
      <c r="D41" s="274" t="s">
        <v>441</v>
      </c>
    </row>
    <row r="42" spans="1:4">
      <c r="A42" s="68" t="s">
        <v>166</v>
      </c>
      <c r="B42" s="274" t="s">
        <v>152</v>
      </c>
      <c r="C42" s="274" t="s">
        <v>330</v>
      </c>
      <c r="D42" s="274" t="s">
        <v>197</v>
      </c>
    </row>
    <row r="43" spans="1:4">
      <c r="A43" s="68" t="s">
        <v>273</v>
      </c>
      <c r="B43" s="274" t="s">
        <v>247</v>
      </c>
      <c r="C43" s="274" t="s">
        <v>274</v>
      </c>
      <c r="D43" s="274" t="s">
        <v>275</v>
      </c>
    </row>
    <row r="44" spans="1:4">
      <c r="A44" s="68" t="s">
        <v>167</v>
      </c>
      <c r="B44" s="274" t="s">
        <v>151</v>
      </c>
      <c r="C44" s="274" t="s">
        <v>300</v>
      </c>
      <c r="D44" s="274" t="s">
        <v>442</v>
      </c>
    </row>
    <row r="45" spans="1:4">
      <c r="A45" s="68" t="s">
        <v>168</v>
      </c>
      <c r="B45" s="274" t="s">
        <v>89</v>
      </c>
      <c r="C45" s="274" t="s">
        <v>301</v>
      </c>
      <c r="D45" s="274" t="s">
        <v>198</v>
      </c>
    </row>
    <row r="46" spans="1:4">
      <c r="A46" s="68" t="s">
        <v>282</v>
      </c>
      <c r="B46" s="274" t="s">
        <v>87</v>
      </c>
      <c r="C46" s="274" t="s">
        <v>302</v>
      </c>
      <c r="D46" s="274" t="s">
        <v>469</v>
      </c>
    </row>
    <row r="47" spans="1:4">
      <c r="A47" s="68" t="s">
        <v>212</v>
      </c>
      <c r="B47" s="274" t="s">
        <v>15</v>
      </c>
      <c r="C47" s="274" t="s">
        <v>217</v>
      </c>
      <c r="D47" s="274" t="s">
        <v>244</v>
      </c>
    </row>
    <row r="48" spans="1:4">
      <c r="A48" s="68" t="s">
        <v>213</v>
      </c>
      <c r="B48" s="274" t="s">
        <v>380</v>
      </c>
      <c r="C48" s="274" t="s">
        <v>377</v>
      </c>
      <c r="D48" s="274" t="s">
        <v>378</v>
      </c>
    </row>
    <row r="49" spans="1:4">
      <c r="A49" s="68" t="s">
        <v>364</v>
      </c>
      <c r="B49" s="274" t="s">
        <v>375</v>
      </c>
      <c r="C49" s="274" t="s">
        <v>376</v>
      </c>
      <c r="D49" s="274" t="s">
        <v>379</v>
      </c>
    </row>
    <row r="50" spans="1:4">
      <c r="A50" s="68" t="s">
        <v>218</v>
      </c>
      <c r="B50" s="274" t="s">
        <v>356</v>
      </c>
      <c r="C50" s="232" t="s">
        <v>390</v>
      </c>
      <c r="D50" s="274" t="s">
        <v>243</v>
      </c>
    </row>
    <row r="51" spans="1:4">
      <c r="A51" s="68" t="s">
        <v>219</v>
      </c>
      <c r="B51" s="274" t="s">
        <v>357</v>
      </c>
      <c r="C51" s="232" t="s">
        <v>391</v>
      </c>
      <c r="D51" s="232" t="s">
        <v>242</v>
      </c>
    </row>
    <row r="52" spans="1:4">
      <c r="A52" s="68" t="s">
        <v>220</v>
      </c>
      <c r="B52" s="274" t="s">
        <v>6</v>
      </c>
      <c r="C52" s="232" t="s">
        <v>223</v>
      </c>
      <c r="D52" s="232" t="s">
        <v>241</v>
      </c>
    </row>
    <row r="53" spans="1:4">
      <c r="A53" s="68" t="s">
        <v>221</v>
      </c>
      <c r="B53" s="232" t="s">
        <v>22</v>
      </c>
      <c r="C53" s="232" t="s">
        <v>224</v>
      </c>
      <c r="D53" s="232" t="s">
        <v>240</v>
      </c>
    </row>
    <row r="54" spans="1:4">
      <c r="A54" s="68" t="s">
        <v>222</v>
      </c>
      <c r="B54" s="274" t="s">
        <v>413</v>
      </c>
      <c r="C54" s="232" t="s">
        <v>418</v>
      </c>
      <c r="D54" s="232" t="s">
        <v>239</v>
      </c>
    </row>
    <row r="55" spans="1:4">
      <c r="A55" s="68" t="s">
        <v>227</v>
      </c>
      <c r="B55" s="274" t="s">
        <v>226</v>
      </c>
      <c r="C55" s="232" t="s">
        <v>225</v>
      </c>
      <c r="D55" s="232" t="s">
        <v>238</v>
      </c>
    </row>
    <row r="56" spans="1:4">
      <c r="A56" s="68" t="s">
        <v>228</v>
      </c>
      <c r="B56" s="274" t="s">
        <v>25</v>
      </c>
      <c r="C56" s="232" t="s">
        <v>235</v>
      </c>
      <c r="D56" s="232" t="s">
        <v>237</v>
      </c>
    </row>
    <row r="57" spans="1:4">
      <c r="A57" s="68" t="s">
        <v>229</v>
      </c>
      <c r="B57" s="274" t="s">
        <v>26</v>
      </c>
      <c r="C57" s="232" t="s">
        <v>234</v>
      </c>
      <c r="D57" s="232" t="s">
        <v>236</v>
      </c>
    </row>
    <row r="58" spans="1:4">
      <c r="A58" s="68" t="s">
        <v>27</v>
      </c>
      <c r="B58" s="274" t="s">
        <v>27</v>
      </c>
      <c r="C58" s="232" t="s">
        <v>233</v>
      </c>
      <c r="D58" s="232" t="s">
        <v>27</v>
      </c>
    </row>
    <row r="59" spans="1:4">
      <c r="A59" s="68" t="s">
        <v>230</v>
      </c>
      <c r="B59" s="274" t="s">
        <v>28</v>
      </c>
      <c r="C59" s="232" t="s">
        <v>28</v>
      </c>
      <c r="D59" s="232" t="s">
        <v>28</v>
      </c>
    </row>
    <row r="60" spans="1:4">
      <c r="A60" s="68" t="s">
        <v>267</v>
      </c>
      <c r="B60" s="274" t="s">
        <v>29</v>
      </c>
      <c r="C60" s="232" t="s">
        <v>232</v>
      </c>
      <c r="D60" s="317" t="s">
        <v>443</v>
      </c>
    </row>
    <row r="61" spans="1:4">
      <c r="A61" s="68" t="s">
        <v>231</v>
      </c>
      <c r="B61" s="274" t="s">
        <v>268</v>
      </c>
      <c r="C61" s="232" t="s">
        <v>281</v>
      </c>
      <c r="D61" s="232" t="s">
        <v>444</v>
      </c>
    </row>
    <row r="62" spans="1:4">
      <c r="A62" s="68" t="s">
        <v>290</v>
      </c>
      <c r="B62" s="274" t="s">
        <v>251</v>
      </c>
      <c r="C62" s="232" t="s">
        <v>328</v>
      </c>
      <c r="D62" s="232" t="s">
        <v>444</v>
      </c>
    </row>
    <row r="63" spans="1:4">
      <c r="A63" s="68" t="s">
        <v>396</v>
      </c>
      <c r="B63" s="274" t="s">
        <v>397</v>
      </c>
      <c r="C63" s="232" t="s">
        <v>398</v>
      </c>
      <c r="D63" s="232" t="s">
        <v>445</v>
      </c>
    </row>
    <row r="64" spans="1:4">
      <c r="A64" s="68" t="s">
        <v>263</v>
      </c>
      <c r="B64" s="274" t="s">
        <v>420</v>
      </c>
      <c r="C64" s="232" t="s">
        <v>417</v>
      </c>
      <c r="D64" s="232" t="s">
        <v>446</v>
      </c>
    </row>
    <row r="65" spans="1:4">
      <c r="A65" s="68" t="s">
        <v>266</v>
      </c>
      <c r="B65" s="232" t="s">
        <v>265</v>
      </c>
      <c r="C65" s="232" t="s">
        <v>329</v>
      </c>
      <c r="D65" s="232" t="s">
        <v>447</v>
      </c>
    </row>
    <row r="66" spans="1:4">
      <c r="A66" s="68" t="s">
        <v>276</v>
      </c>
      <c r="B66" s="274" t="s">
        <v>252</v>
      </c>
      <c r="C66" s="232" t="s">
        <v>278</v>
      </c>
      <c r="D66" s="317" t="s">
        <v>448</v>
      </c>
    </row>
    <row r="67" spans="1:4">
      <c r="A67" s="68" t="s">
        <v>277</v>
      </c>
      <c r="B67" s="274" t="s">
        <v>253</v>
      </c>
      <c r="C67" s="232" t="s">
        <v>253</v>
      </c>
      <c r="D67" s="232" t="s">
        <v>449</v>
      </c>
    </row>
    <row r="68" spans="1:4">
      <c r="A68" s="68" t="s">
        <v>283</v>
      </c>
      <c r="B68" s="274" t="s">
        <v>358</v>
      </c>
      <c r="C68" s="232" t="s">
        <v>410</v>
      </c>
      <c r="D68" s="232" t="s">
        <v>450</v>
      </c>
    </row>
    <row r="69" spans="1:4">
      <c r="A69" s="68" t="s">
        <v>284</v>
      </c>
      <c r="B69" s="274" t="s">
        <v>356</v>
      </c>
      <c r="C69" s="232" t="s">
        <v>390</v>
      </c>
      <c r="D69" s="232" t="s">
        <v>451</v>
      </c>
    </row>
    <row r="70" spans="1:4">
      <c r="A70" s="68" t="s">
        <v>285</v>
      </c>
      <c r="B70" s="274" t="s">
        <v>359</v>
      </c>
      <c r="C70" s="232" t="s">
        <v>411</v>
      </c>
      <c r="D70" s="232" t="s">
        <v>452</v>
      </c>
    </row>
    <row r="71" spans="1:4">
      <c r="A71" s="68" t="s">
        <v>286</v>
      </c>
      <c r="B71" s="274" t="s">
        <v>357</v>
      </c>
      <c r="C71" s="232" t="s">
        <v>391</v>
      </c>
      <c r="D71" s="232" t="s">
        <v>453</v>
      </c>
    </row>
    <row r="72" spans="1:4">
      <c r="A72" s="68" t="s">
        <v>287</v>
      </c>
      <c r="B72" s="274" t="s">
        <v>256</v>
      </c>
      <c r="C72" s="232" t="s">
        <v>326</v>
      </c>
      <c r="D72" s="232" t="s">
        <v>241</v>
      </c>
    </row>
    <row r="73" spans="1:4">
      <c r="A73" s="68" t="s">
        <v>288</v>
      </c>
      <c r="B73" s="274" t="s">
        <v>255</v>
      </c>
      <c r="C73" s="232" t="s">
        <v>327</v>
      </c>
      <c r="D73" s="317" t="s">
        <v>454</v>
      </c>
    </row>
    <row r="74" spans="1:4">
      <c r="A74" s="68" t="s">
        <v>291</v>
      </c>
      <c r="B74" s="274" t="s">
        <v>414</v>
      </c>
      <c r="C74" s="232" t="s">
        <v>421</v>
      </c>
      <c r="D74" s="232" t="s">
        <v>455</v>
      </c>
    </row>
    <row r="75" spans="1:4">
      <c r="A75" s="68" t="s">
        <v>306</v>
      </c>
      <c r="B75" s="274" t="s">
        <v>307</v>
      </c>
      <c r="C75" s="232" t="s">
        <v>308</v>
      </c>
      <c r="D75" s="232" t="s">
        <v>456</v>
      </c>
    </row>
    <row r="76" spans="1:4">
      <c r="A76" s="68" t="s">
        <v>313</v>
      </c>
      <c r="B76" s="274" t="s">
        <v>315</v>
      </c>
      <c r="C76" s="232" t="s">
        <v>315</v>
      </c>
      <c r="D76" s="232" t="s">
        <v>315</v>
      </c>
    </row>
    <row r="77" spans="1:4">
      <c r="A77" s="68" t="s">
        <v>314</v>
      </c>
      <c r="B77" s="274" t="s">
        <v>316</v>
      </c>
      <c r="C77" s="232" t="s">
        <v>317</v>
      </c>
      <c r="D77" s="232" t="s">
        <v>317</v>
      </c>
    </row>
    <row r="78" spans="1:4" ht="25.5">
      <c r="A78" s="68" t="s">
        <v>323</v>
      </c>
      <c r="B78" s="274" t="s">
        <v>324</v>
      </c>
      <c r="C78" s="274" t="s">
        <v>325</v>
      </c>
      <c r="D78" s="274" t="s">
        <v>457</v>
      </c>
    </row>
    <row r="79" spans="1:4">
      <c r="A79" s="68" t="s">
        <v>334</v>
      </c>
      <c r="B79" s="274" t="s">
        <v>333</v>
      </c>
      <c r="C79" s="232" t="s">
        <v>351</v>
      </c>
      <c r="D79" s="232" t="s">
        <v>458</v>
      </c>
    </row>
    <row r="80" spans="1:4">
      <c r="A80" s="68" t="s">
        <v>335</v>
      </c>
      <c r="B80" s="274" t="s">
        <v>350</v>
      </c>
      <c r="C80" s="232" t="s">
        <v>352</v>
      </c>
      <c r="D80" s="232" t="s">
        <v>459</v>
      </c>
    </row>
    <row r="81" spans="1:4">
      <c r="A81" s="68" t="s">
        <v>341</v>
      </c>
      <c r="B81" s="274" t="s">
        <v>342</v>
      </c>
      <c r="C81" s="232" t="s">
        <v>402</v>
      </c>
      <c r="D81" s="232" t="s">
        <v>460</v>
      </c>
    </row>
    <row r="82" spans="1:4">
      <c r="A82" s="68" t="s">
        <v>347</v>
      </c>
      <c r="B82" s="274" t="s">
        <v>348</v>
      </c>
      <c r="C82" s="232" t="s">
        <v>403</v>
      </c>
      <c r="D82" s="232" t="s">
        <v>461</v>
      </c>
    </row>
    <row r="83" spans="1:4">
      <c r="A83" s="68" t="s">
        <v>353</v>
      </c>
      <c r="B83" s="274" t="s">
        <v>345</v>
      </c>
      <c r="C83" s="232" t="s">
        <v>386</v>
      </c>
      <c r="D83" s="232" t="s">
        <v>462</v>
      </c>
    </row>
    <row r="84" spans="1:4">
      <c r="A84" s="68" t="s">
        <v>354</v>
      </c>
      <c r="B84" s="274" t="s">
        <v>346</v>
      </c>
      <c r="C84" s="232" t="s">
        <v>385</v>
      </c>
      <c r="D84" s="232" t="s">
        <v>463</v>
      </c>
    </row>
    <row r="85" spans="1:4">
      <c r="A85" s="68" t="s">
        <v>381</v>
      </c>
      <c r="B85" s="274" t="s">
        <v>365</v>
      </c>
      <c r="C85" s="232" t="s">
        <v>404</v>
      </c>
      <c r="D85" s="232" t="s">
        <v>464</v>
      </c>
    </row>
    <row r="86" spans="1:4">
      <c r="A86" s="68" t="s">
        <v>369</v>
      </c>
      <c r="B86" s="274" t="s">
        <v>415</v>
      </c>
      <c r="C86" s="232" t="s">
        <v>419</v>
      </c>
      <c r="D86" s="274" t="s">
        <v>415</v>
      </c>
    </row>
    <row r="87" spans="1:4">
      <c r="A87" s="68" t="s">
        <v>373</v>
      </c>
      <c r="B87" s="274" t="s">
        <v>374</v>
      </c>
      <c r="C87" s="274" t="s">
        <v>405</v>
      </c>
      <c r="D87" s="274" t="s">
        <v>176</v>
      </c>
    </row>
    <row r="88" spans="1:4">
      <c r="A88" s="68" t="s">
        <v>383</v>
      </c>
      <c r="B88" s="274" t="s">
        <v>382</v>
      </c>
      <c r="C88" s="232" t="s">
        <v>406</v>
      </c>
      <c r="D88" s="232" t="s">
        <v>465</v>
      </c>
    </row>
    <row r="89" spans="1:4">
      <c r="A89" s="68" t="s">
        <v>387</v>
      </c>
      <c r="B89" s="274" t="s">
        <v>349</v>
      </c>
      <c r="C89" s="232" t="s">
        <v>407</v>
      </c>
      <c r="D89" s="232" t="s">
        <v>466</v>
      </c>
    </row>
    <row r="90" spans="1:4">
      <c r="A90" s="68" t="s">
        <v>388</v>
      </c>
      <c r="B90" s="274" t="s">
        <v>389</v>
      </c>
      <c r="C90" s="232" t="s">
        <v>408</v>
      </c>
      <c r="D90" s="232" t="s">
        <v>467</v>
      </c>
    </row>
    <row r="91" spans="1:4">
      <c r="A91" s="68" t="s">
        <v>392</v>
      </c>
      <c r="B91" s="232" t="s">
        <v>384</v>
      </c>
      <c r="C91" s="232" t="s">
        <v>422</v>
      </c>
      <c r="D91" s="232" t="s">
        <v>468</v>
      </c>
    </row>
    <row r="92" spans="1:4">
      <c r="A92" t="s">
        <v>394</v>
      </c>
      <c r="B92" s="274" t="s">
        <v>395</v>
      </c>
      <c r="C92" s="232" t="s">
        <v>409</v>
      </c>
      <c r="D92" s="274" t="s">
        <v>395</v>
      </c>
    </row>
    <row r="93" spans="1:4">
      <c r="D93" s="232"/>
    </row>
    <row r="94" spans="1:4">
      <c r="D94" s="232"/>
    </row>
    <row r="95" spans="1:4">
      <c r="D95" s="232"/>
    </row>
    <row r="96" spans="1:4">
      <c r="D96" s="232"/>
    </row>
    <row r="97" spans="4:4">
      <c r="D97" s="232"/>
    </row>
    <row r="98" spans="4:4">
      <c r="D98" s="232"/>
    </row>
    <row r="99" spans="4:4">
      <c r="D99" s="232"/>
    </row>
    <row r="100" spans="4:4">
      <c r="D100" s="232"/>
    </row>
    <row r="101" spans="4:4">
      <c r="D101" s="232"/>
    </row>
    <row r="102" spans="4:4">
      <c r="D102" s="232"/>
    </row>
    <row r="103" spans="4:4">
      <c r="D103" s="232"/>
    </row>
    <row r="104" spans="4:4">
      <c r="D104" s="23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53"/>
  <sheetViews>
    <sheetView topLeftCell="A19" workbookViewId="0">
      <selection activeCell="A7" sqref="A7:K7"/>
    </sheetView>
  </sheetViews>
  <sheetFormatPr baseColWidth="10" defaultRowHeight="12.75"/>
  <cols>
    <col min="1" max="1" width="31.140625" customWidth="1"/>
    <col min="2" max="2" width="17.42578125" customWidth="1"/>
    <col min="3" max="3" width="14.7109375" bestFit="1" customWidth="1"/>
    <col min="4" max="4" width="14.140625" bestFit="1" customWidth="1"/>
    <col min="8" max="8" width="20.42578125" customWidth="1"/>
  </cols>
  <sheetData>
    <row r="1" spans="1:11" ht="23.25">
      <c r="A1" s="76" t="s">
        <v>94</v>
      </c>
    </row>
    <row r="4" spans="1:11">
      <c r="A4" s="70" t="s">
        <v>95</v>
      </c>
      <c r="B4" s="73"/>
      <c r="C4" s="73"/>
      <c r="D4" s="73"/>
      <c r="E4" s="73"/>
      <c r="H4" s="70" t="s">
        <v>110</v>
      </c>
      <c r="I4" s="261" t="s">
        <v>363</v>
      </c>
      <c r="J4" s="261" t="s">
        <v>202</v>
      </c>
    </row>
    <row r="5" spans="1:11">
      <c r="A5" t="s">
        <v>96</v>
      </c>
      <c r="B5">
        <f>u_anst_start</f>
        <v>43466</v>
      </c>
      <c r="H5" s="260" t="s">
        <v>293</v>
      </c>
      <c r="I5" t="b">
        <f>IF(u_jahrgang&gt;0,TRUE,FALSE)</f>
        <v>1</v>
      </c>
    </row>
    <row r="6" spans="1:11">
      <c r="A6" t="s">
        <v>97</v>
      </c>
      <c r="B6">
        <f>u_anst_ende</f>
        <v>43830</v>
      </c>
      <c r="H6" s="260" t="s">
        <v>294</v>
      </c>
      <c r="I6" t="b">
        <f>IF(u_geschlecht1="",FALSE,TRUE)</f>
        <v>1</v>
      </c>
    </row>
    <row r="7" spans="1:11">
      <c r="A7" t="s">
        <v>98</v>
      </c>
      <c r="B7">
        <f>IF(OR(B5=0,B6=0,B6-B5+1&lt;0),1,B6-B5+1)</f>
        <v>365</v>
      </c>
      <c r="H7" s="260" t="s">
        <v>321</v>
      </c>
      <c r="I7" t="b">
        <f>IF(p_jahr-p_alter_min&gt;=u_jahrgang,TRUE,FALSE)</f>
        <v>1</v>
      </c>
    </row>
    <row r="8" spans="1:11">
      <c r="H8" s="260" t="s">
        <v>322</v>
      </c>
      <c r="I8" t="b">
        <f>IF(AND(u_geschlecht=1,p_jahr-p_alter_max_m&lt;=u_jahrgang),TRUE,IF(AND(u_geschlecht=2,p_jahr-p_alter_max_w&lt;=u_jahrgang),TRUE,FALSE))</f>
        <v>1</v>
      </c>
    </row>
    <row r="9" spans="1:11">
      <c r="H9" s="260" t="s">
        <v>295</v>
      </c>
      <c r="I9" t="b">
        <f>IF(u_plan1="",FALSE,TRUE)</f>
        <v>1</v>
      </c>
    </row>
    <row r="10" spans="1:11">
      <c r="H10" s="260" t="s">
        <v>296</v>
      </c>
      <c r="I10" t="b">
        <f>IF(u_plan_koa1="",FALSE,TRUE)</f>
        <v>1</v>
      </c>
    </row>
    <row r="11" spans="1:11">
      <c r="A11" s="70" t="s">
        <v>105</v>
      </c>
      <c r="B11" s="70"/>
      <c r="C11" s="118" t="s">
        <v>202</v>
      </c>
      <c r="D11" s="224"/>
      <c r="E11" s="70"/>
      <c r="H11" s="260" t="s">
        <v>297</v>
      </c>
      <c r="I11" t="b">
        <f>IF(u_vkrabatt1="",FALSE,TRUE)</f>
        <v>1</v>
      </c>
    </row>
    <row r="12" spans="1:11">
      <c r="A12" t="s">
        <v>106</v>
      </c>
      <c r="B12" s="80">
        <f>u_lohn</f>
        <v>55000</v>
      </c>
      <c r="C12" s="115"/>
      <c r="H12" s="260" t="s">
        <v>111</v>
      </c>
      <c r="I12" t="b">
        <f>b_anst_dauer&gt;1</f>
        <v>1</v>
      </c>
    </row>
    <row r="13" spans="1:11">
      <c r="A13" t="s">
        <v>114</v>
      </c>
      <c r="B13" s="80">
        <f>u_lohn/b_anst_dauer*p_jahr_tage</f>
        <v>55000</v>
      </c>
      <c r="C13" s="115"/>
      <c r="H13" s="260" t="s">
        <v>120</v>
      </c>
      <c r="I13" t="b">
        <f>B12&gt;0</f>
        <v>1</v>
      </c>
      <c r="K13" s="75" t="s">
        <v>200</v>
      </c>
    </row>
    <row r="14" spans="1:11">
      <c r="C14" s="115"/>
      <c r="H14" t="s">
        <v>112</v>
      </c>
      <c r="I14" t="b">
        <f>b_lohn_jahr&gt;p_eintrittsschwelle</f>
        <v>1</v>
      </c>
    </row>
    <row r="15" spans="1:11">
      <c r="A15" t="s">
        <v>108</v>
      </c>
      <c r="B15" s="80">
        <f>ROUND(p_min_kolohn/p_jahr_tage*b_anst_dauer,0)</f>
        <v>3555</v>
      </c>
      <c r="C15" s="116">
        <f>ROUND(p_min_kolohn/p_jahr_tage*b_anst_dauer,0)</f>
        <v>3555</v>
      </c>
      <c r="D15" s="80"/>
      <c r="H15" t="s">
        <v>113</v>
      </c>
      <c r="I15" t="b">
        <f>B12&gt;=(B15+B16)</f>
        <v>1</v>
      </c>
      <c r="J15" t="b">
        <f>B12&gt;=(C15+C16)</f>
        <v>1</v>
      </c>
      <c r="K15" s="75" t="s">
        <v>264</v>
      </c>
    </row>
    <row r="16" spans="1:11">
      <c r="A16" t="s">
        <v>201</v>
      </c>
      <c r="B16" s="80">
        <f>IF(I21,ROUND(p_max_koabzug/p_jahr_tage*b_anst_dauer,0),0)</f>
        <v>24885</v>
      </c>
      <c r="C16" s="116">
        <f>ROUND(p_max_koabzug/p_jahr_tage*b_anst_dauer,0)</f>
        <v>24885</v>
      </c>
      <c r="D16" s="82"/>
      <c r="H16" t="s">
        <v>115</v>
      </c>
      <c r="I16" t="b">
        <f>b_lohn_jahr&gt;p_maxBVGLohn</f>
        <v>0</v>
      </c>
    </row>
    <row r="17" spans="1:11">
      <c r="A17" t="s">
        <v>116</v>
      </c>
      <c r="B17" s="80">
        <f>ROUND(p_maxBVGLohn/p_jahr_tage*b_anst_dauer,2)</f>
        <v>853200</v>
      </c>
      <c r="C17" s="116">
        <f>ROUND(p_maxBVGLohn/p_jahr_tage*b_anst_dauer,2)</f>
        <v>853200</v>
      </c>
      <c r="D17" s="80"/>
      <c r="H17" t="s">
        <v>360</v>
      </c>
      <c r="I17" t="b">
        <f>AND(I5:I13)</f>
        <v>1</v>
      </c>
      <c r="K17" s="75" t="s">
        <v>361</v>
      </c>
    </row>
    <row r="18" spans="1:11">
      <c r="A18" t="s">
        <v>118</v>
      </c>
      <c r="B18" s="82">
        <f>B17-B16</f>
        <v>828315</v>
      </c>
      <c r="C18" s="116">
        <f>C17-C16</f>
        <v>828315</v>
      </c>
      <c r="D18" s="82"/>
      <c r="H18" t="s">
        <v>121</v>
      </c>
      <c r="I18" t="b">
        <f>AND(I14,I17)</f>
        <v>1</v>
      </c>
      <c r="K18" s="75" t="s">
        <v>362</v>
      </c>
    </row>
    <row r="19" spans="1:11">
      <c r="A19" t="s">
        <v>119</v>
      </c>
      <c r="B19" s="83">
        <f>ROUND(IF(b_grundlagen_erf,IF(u_ivfaktor=0,0,IF($I$16,B18,IF($I$15,u_lohn-B16,B15))),0),0)</f>
        <v>30115</v>
      </c>
      <c r="C19" s="116">
        <f>ROUND(IF(b_grundlagen_erf,IF(u_ivfaktor=0,0,IF(I16,C18,IF(J15,u_lohn-C16,C15))),0),0)</f>
        <v>30115</v>
      </c>
      <c r="D19" s="83"/>
      <c r="H19" t="s">
        <v>122</v>
      </c>
      <c r="I19" t="b">
        <f>b_lohn_jahr&gt;p_max_ahvlohn</f>
        <v>0</v>
      </c>
    </row>
    <row r="20" spans="1:11">
      <c r="A20" t="s">
        <v>124</v>
      </c>
      <c r="B20" s="80">
        <f>ROUND(IF(I19,b_koordLohn-p_max_kolohn/p_jahr_tage*b_anst_dauer,0),0)</f>
        <v>0</v>
      </c>
      <c r="C20" s="116">
        <f>ROUND(IF(I19,C19-p_max_kolohn/p_jahr_tage*b_anst_dauer,0),0)</f>
        <v>0</v>
      </c>
    </row>
    <row r="21" spans="1:11">
      <c r="A21" t="s">
        <v>125</v>
      </c>
      <c r="B21" s="80">
        <f>ROUND(IF(I19,C19-C20,C19),0)</f>
        <v>30115</v>
      </c>
      <c r="C21" s="117"/>
      <c r="H21" t="s">
        <v>127</v>
      </c>
      <c r="I21" t="b">
        <f>IF(I10,IF(u_plan_koa=1,TRUE,FALSE),FALSE)</f>
        <v>1</v>
      </c>
    </row>
    <row r="22" spans="1:11">
      <c r="H22" t="s">
        <v>140</v>
      </c>
      <c r="I22" t="b">
        <f>B38&gt;B37</f>
        <v>1</v>
      </c>
    </row>
    <row r="24" spans="1:11">
      <c r="H24" t="s">
        <v>148</v>
      </c>
      <c r="I24" t="b">
        <f>u_zusatzplan&gt;0</f>
        <v>0</v>
      </c>
    </row>
    <row r="26" spans="1:11">
      <c r="H26" t="s">
        <v>343</v>
      </c>
      <c r="I26" t="b">
        <f>IF(u_ivaktiv1=1,TRUE,FALSE)</f>
        <v>0</v>
      </c>
    </row>
    <row r="27" spans="1:11">
      <c r="A27" s="70" t="s">
        <v>129</v>
      </c>
      <c r="B27" s="70"/>
      <c r="C27" s="70"/>
      <c r="D27" s="70"/>
      <c r="E27" s="70"/>
    </row>
    <row r="28" spans="1:11">
      <c r="A28" t="s">
        <v>131</v>
      </c>
      <c r="B28" s="95">
        <f>ROUND(IF(b_grundlagen_erf1,VLOOKUP(p_jahr-u_jahrgang,pr_sparteil,u_geschlecht+1,FALSE)/(1+p_zins),0),5)</f>
        <v>9.9010000000000001E-2</v>
      </c>
    </row>
    <row r="29" spans="1:11">
      <c r="A29" t="s">
        <v>20</v>
      </c>
      <c r="B29" s="105">
        <f>ROUND(IF(b_grundlagen_erf,b_koordLohn*B28,0),1)</f>
        <v>2981.7</v>
      </c>
      <c r="D29" s="105"/>
    </row>
    <row r="31" spans="1:11">
      <c r="A31" t="s">
        <v>132</v>
      </c>
      <c r="B31" s="95">
        <f>IF(b_grundlagen_erf1,VLOOKUP(u_jahrgang,pr_risiko,u_plan+u_geschlecht,FALSE)-VLOOKUP(u_vkrabatt,pr_vkrabatt,2,FALSE),0)</f>
        <v>0.13220999999999999</v>
      </c>
    </row>
    <row r="33" spans="1:2">
      <c r="A33" t="s">
        <v>135</v>
      </c>
      <c r="B33" s="94">
        <f>IF(b_grundlagen_erf1,VLOOKUP(u_jahrgang,pr_risiko,8,FALSE),0)</f>
        <v>1.1999999999999999E-3</v>
      </c>
    </row>
    <row r="34" spans="1:2">
      <c r="A34" t="s">
        <v>134</v>
      </c>
      <c r="B34" s="82">
        <f>ROUND(IF(b_grundlagen_erf,B33*B21,0),1)</f>
        <v>36.1</v>
      </c>
    </row>
    <row r="36" spans="1:2">
      <c r="A36" t="s">
        <v>139</v>
      </c>
      <c r="B36" s="94">
        <f>VLOOKUP(u_jahrgang,pr_risiko,9,FALSE)-VLOOKUP(u_vkrabatt,pr_vkrabatt,2,FALSE)</f>
        <v>1.4E-2</v>
      </c>
    </row>
    <row r="37" spans="1:2">
      <c r="A37" t="s">
        <v>140</v>
      </c>
      <c r="B37" s="80">
        <f>VLOOKUP(u_vkrabatt,pr_vkrabatt,3,FALSE)/p_jahr_tage*b_anst_dauer</f>
        <v>360</v>
      </c>
    </row>
    <row r="38" spans="1:2">
      <c r="A38" t="s">
        <v>141</v>
      </c>
      <c r="B38" s="82">
        <f>B36*b_koordLohn</f>
        <v>421.61</v>
      </c>
    </row>
    <row r="39" spans="1:2">
      <c r="A39" t="s">
        <v>142</v>
      </c>
      <c r="B39" s="80">
        <f>ROUND(IF(b_grundlagen_erf,IF(I22,B37,B38),0),1)</f>
        <v>360</v>
      </c>
    </row>
    <row r="40" spans="1:2">
      <c r="A40" t="s">
        <v>143</v>
      </c>
      <c r="B40" s="95">
        <f>IFERROR(IF(b_grundlagen_erf,b_vkeff/b_koordLohn,0),0)</f>
        <v>1.1954175659970114E-2</v>
      </c>
    </row>
    <row r="42" spans="1:2">
      <c r="A42" t="s">
        <v>144</v>
      </c>
      <c r="B42" s="95">
        <f>IF(b_grundlagen_erf1,ROUND(b_prämie_tot-b_sparprämie_satz-b_vk_theo-b_sifo_satz,4),0)</f>
        <v>1.7999999999999999E-2</v>
      </c>
    </row>
    <row r="43" spans="1:2">
      <c r="A43" t="s">
        <v>21</v>
      </c>
      <c r="B43" s="80">
        <f>ROUND(IF(b_grundlagen_erf,b_koordLohn*B42,0),1)</f>
        <v>542.1</v>
      </c>
    </row>
    <row r="45" spans="1:2">
      <c r="A45" t="s">
        <v>146</v>
      </c>
      <c r="B45" s="95">
        <f>IFERROR(IF(b_grundlagen_erf,(ROUND(b_sparprämie,1)+ROUND(b_sifo,1)+ROUND(b_vkeff,1)+ROUND(b_risikoprämie,1))/b_koordLohn,""),0)</f>
        <v>0.13016436991532457</v>
      </c>
    </row>
    <row r="46" spans="1:2">
      <c r="A46" s="69" t="s">
        <v>145</v>
      </c>
      <c r="B46" s="104">
        <f>IF(b_grundlagen_erf,b_prämie_tot_netto*b_koordLohn,0)</f>
        <v>3919.8999999999992</v>
      </c>
    </row>
    <row r="48" spans="1:2">
      <c r="A48" t="s">
        <v>147</v>
      </c>
      <c r="B48" s="80">
        <f>IF(b_grundlagen_erf,b_prämie_ges/2,0)</f>
        <v>1959.9499999999996</v>
      </c>
    </row>
    <row r="51" spans="1:5">
      <c r="A51" s="70" t="s">
        <v>85</v>
      </c>
      <c r="B51" s="70"/>
      <c r="C51" s="70"/>
      <c r="D51" s="70"/>
      <c r="E51" s="70"/>
    </row>
    <row r="52" spans="1:5">
      <c r="A52" t="s">
        <v>149</v>
      </c>
      <c r="B52" s="95" t="str">
        <f>IF(AND(b_grundlagen_erf,I24),ROUND(VLOOKUP(p_jahr-u_jahrgang,pr_sparteil,u_zusatzplan+3,FALSE)/(1+p_zins),6),"")</f>
        <v/>
      </c>
    </row>
    <row r="53" spans="1:5">
      <c r="A53" t="s">
        <v>150</v>
      </c>
      <c r="B53" s="80">
        <f>ROUND(IF(AND(b_grundlagen_erf,I24),B52*b_koordLohn,0),1)</f>
        <v>0</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1F2D9"/>
  </sheetPr>
  <dimension ref="A1:AO3122"/>
  <sheetViews>
    <sheetView showGridLines="0" showRowColHeaders="0" tabSelected="1" zoomScale="90" zoomScaleNormal="90" workbookViewId="0">
      <selection activeCell="C9" sqref="C9:D9"/>
    </sheetView>
  </sheetViews>
  <sheetFormatPr baseColWidth="10" defaultColWidth="0" defaultRowHeight="15" zeroHeight="1"/>
  <cols>
    <col min="1" max="1" width="16.42578125" style="15" customWidth="1"/>
    <col min="2" max="5" width="16.42578125" style="16" customWidth="1"/>
    <col min="6" max="8" width="16.42578125" style="15" customWidth="1"/>
    <col min="9" max="9" width="16.42578125" style="14" customWidth="1"/>
    <col min="10" max="11" width="16.42578125" style="15" customWidth="1"/>
    <col min="12" max="12" width="2" style="15" customWidth="1"/>
    <col min="13" max="13" width="13" style="15" hidden="1" customWidth="1"/>
    <col min="14" max="14" width="1.42578125" style="15" hidden="1" customWidth="1"/>
    <col min="15" max="15" width="12.85546875" style="15" hidden="1" customWidth="1"/>
    <col min="16" max="16" width="14.140625" style="15" hidden="1" customWidth="1"/>
    <col min="17" max="17" width="11.5703125" style="14" hidden="1" customWidth="1"/>
    <col min="18" max="18" width="13.28515625" style="14" hidden="1" customWidth="1"/>
    <col min="19" max="19" width="18.140625" style="15" hidden="1" customWidth="1"/>
    <col min="20" max="20" width="2.5703125" style="14" hidden="1" customWidth="1"/>
    <col min="21" max="21" width="12.7109375" style="15" hidden="1" customWidth="1"/>
    <col min="22" max="22" width="16.42578125" style="15" hidden="1" customWidth="1"/>
    <col min="23" max="23" width="10.28515625" style="14" hidden="1" customWidth="1"/>
    <col min="24" max="24" width="15.28515625" style="15" hidden="1" customWidth="1"/>
    <col min="25" max="25" width="10" style="14" hidden="1" customWidth="1"/>
    <col min="26" max="26" width="14.85546875" style="15" hidden="1" customWidth="1"/>
    <col min="27" max="27" width="10.42578125" style="14" hidden="1" customWidth="1"/>
    <col min="28" max="28" width="10.28515625" style="15" hidden="1" customWidth="1"/>
    <col min="29" max="29" width="16.85546875" style="17" hidden="1" customWidth="1"/>
    <col min="30" max="30" width="8.7109375" style="15" hidden="1" customWidth="1"/>
    <col min="31" max="31" width="25.85546875" style="15" hidden="1" customWidth="1"/>
    <col min="32" max="32" width="16" style="15" hidden="1" customWidth="1"/>
    <col min="33" max="33" width="15" style="15" hidden="1" customWidth="1"/>
    <col min="34" max="34" width="21.28515625" style="15" hidden="1" customWidth="1"/>
    <col min="35" max="35" width="7.85546875" style="15" hidden="1" customWidth="1"/>
    <col min="36" max="36" width="12.28515625" style="15" hidden="1" customWidth="1"/>
    <col min="37" max="37" width="23.28515625" style="15" hidden="1" customWidth="1"/>
    <col min="38" max="38" width="23" style="15" hidden="1" customWidth="1"/>
    <col min="39" max="39" width="26.28515625" style="15" hidden="1" customWidth="1"/>
    <col min="40" max="40" width="7.85546875" style="15" hidden="1" customWidth="1"/>
    <col min="41" max="41" width="19.140625" style="15" hidden="1" customWidth="1"/>
    <col min="42" max="16384" width="0" style="15" hidden="1"/>
  </cols>
  <sheetData>
    <row r="1" spans="1:31">
      <c r="H1" s="230" t="str">
        <f>VLOOKUP("as_pencas",texte,u_sprache,FALSE)</f>
        <v>Agrisano Pencas</v>
      </c>
      <c r="I1" s="239"/>
      <c r="J1" s="160"/>
      <c r="K1" s="160"/>
    </row>
    <row r="2" spans="1:31" ht="68.25" customHeight="1">
      <c r="D2" s="125"/>
      <c r="E2" s="125"/>
      <c r="H2" s="341" t="str">
        <f>VLOOKUP("as_pencas1",texte,u_sprache,FALSE)</f>
        <v>Berufliche Vorsorge</v>
      </c>
      <c r="I2" s="341"/>
      <c r="J2" s="345">
        <f ca="1">TODAY()</f>
        <v>43486</v>
      </c>
      <c r="K2" s="345"/>
    </row>
    <row r="3" spans="1:31" s="18" customFormat="1" ht="21" customHeight="1">
      <c r="A3" s="344" t="str">
        <f>VLOOKUP("titel1",texte,u_sprache,FALSE)</f>
        <v>Berechnung der Beiträge an die berufliche Vorsorge</v>
      </c>
      <c r="B3" s="344"/>
      <c r="C3" s="344"/>
      <c r="D3" s="344"/>
      <c r="E3" s="344"/>
      <c r="F3" s="344"/>
      <c r="G3" s="344"/>
      <c r="H3" s="344"/>
      <c r="I3" s="344"/>
      <c r="J3" s="344"/>
      <c r="K3" s="344"/>
      <c r="L3" s="135"/>
      <c r="M3" s="146" t="s">
        <v>42</v>
      </c>
      <c r="N3" s="19"/>
      <c r="O3" s="19"/>
      <c r="P3" s="19"/>
      <c r="Q3" s="19"/>
      <c r="R3" s="19"/>
      <c r="S3" s="19"/>
      <c r="T3" s="20"/>
      <c r="U3" s="20"/>
      <c r="V3" s="20"/>
      <c r="W3" s="20"/>
      <c r="X3" s="20"/>
      <c r="Y3" s="20"/>
      <c r="Z3" s="20"/>
      <c r="AA3" s="20"/>
      <c r="AB3" s="20"/>
      <c r="AC3" s="20"/>
      <c r="AD3" s="20"/>
      <c r="AE3" s="20"/>
    </row>
    <row r="4" spans="1:31" s="24" customFormat="1" ht="21">
      <c r="A4" s="21"/>
      <c r="B4" s="21"/>
      <c r="C4" s="21"/>
      <c r="D4" s="21"/>
      <c r="E4" s="21"/>
      <c r="F4" s="21"/>
      <c r="G4" s="21"/>
      <c r="H4" s="21"/>
      <c r="I4" s="21"/>
      <c r="J4" s="21"/>
      <c r="K4" s="21"/>
      <c r="M4" s="22"/>
      <c r="N4" s="22"/>
      <c r="O4" s="22"/>
      <c r="P4" s="22"/>
      <c r="Q4" s="22"/>
      <c r="R4" s="22"/>
      <c r="S4" s="22"/>
      <c r="T4" s="23"/>
      <c r="U4" s="23"/>
      <c r="V4" s="23"/>
      <c r="W4" s="23"/>
      <c r="X4" s="23"/>
      <c r="Y4" s="23"/>
      <c r="Z4" s="23"/>
      <c r="AA4" s="23"/>
      <c r="AB4" s="23"/>
      <c r="AC4" s="23"/>
      <c r="AD4" s="23"/>
      <c r="AE4" s="23"/>
    </row>
    <row r="5" spans="1:31" s="24" customFormat="1" ht="21">
      <c r="A5" s="342" t="str">
        <f>VLOOKUP("text1",texte,u_sprache,FALSE)</f>
        <v>Die Beitragsberechnung beruht auf den erfassten Daten. Massgebend ist schlussendlich die Prämienrechnung der Agrisano Pencas, welche aufgrund der effektiv gemeldeten Löhne erstellt wird.</v>
      </c>
      <c r="B5" s="342"/>
      <c r="C5" s="342"/>
      <c r="D5" s="342"/>
      <c r="E5" s="342"/>
      <c r="F5" s="342"/>
      <c r="G5" s="342"/>
      <c r="H5" s="342"/>
      <c r="I5" s="342"/>
      <c r="J5" s="342"/>
      <c r="K5" s="342"/>
      <c r="L5" s="124"/>
      <c r="M5" s="22"/>
      <c r="N5" s="22"/>
      <c r="O5" s="22"/>
      <c r="P5" s="22"/>
      <c r="Q5" s="22"/>
      <c r="R5" s="22"/>
      <c r="S5" s="22"/>
      <c r="T5" s="23"/>
      <c r="U5" s="23"/>
      <c r="V5" s="23"/>
      <c r="W5" s="23"/>
      <c r="X5" s="23"/>
      <c r="Y5" s="23"/>
      <c r="Z5" s="23"/>
      <c r="AA5" s="23"/>
      <c r="AB5" s="23"/>
      <c r="AC5" s="23"/>
      <c r="AD5" s="23"/>
      <c r="AE5" s="23"/>
    </row>
    <row r="6" spans="1:31" s="27" customFormat="1" ht="28.5" customHeight="1">
      <c r="A6" s="343" t="str">
        <f>VLOOKUP("text2",texte,u_sprache,FALSE)</f>
        <v>Bei Fragen zur Prämienrechnung wenden Sie sich bitte an die Agrisano Stiftung Globalversicherung (Tel. 056 461 78 55).
Für die Berechnung der Beiträge von (teil-)invaliden Arbeitnehmenden nehmen Sie bitte Kontakt mit der Agrisano Pencas (056 461 78 11) auf.</v>
      </c>
      <c r="B6" s="343"/>
      <c r="C6" s="343"/>
      <c r="D6" s="343"/>
      <c r="E6" s="343"/>
      <c r="F6" s="343"/>
      <c r="G6" s="343"/>
      <c r="H6" s="343"/>
      <c r="I6" s="343"/>
      <c r="J6" s="343"/>
      <c r="K6" s="343"/>
      <c r="L6" s="134"/>
      <c r="M6" s="25"/>
      <c r="N6" s="25"/>
      <c r="O6" s="25"/>
      <c r="P6" s="25"/>
      <c r="Q6" s="25"/>
      <c r="R6" s="25"/>
      <c r="S6" s="25"/>
      <c r="T6" s="26"/>
      <c r="U6" s="26"/>
      <c r="V6" s="26"/>
      <c r="W6" s="26"/>
      <c r="X6" s="26"/>
      <c r="Y6" s="26"/>
      <c r="Z6" s="26"/>
      <c r="AA6" s="26"/>
      <c r="AB6" s="26"/>
      <c r="AC6" s="26"/>
      <c r="AD6" s="26"/>
      <c r="AE6" s="26"/>
    </row>
    <row r="7" spans="1:31" s="24" customFormat="1" ht="39.75" customHeight="1">
      <c r="A7" s="343" t="str">
        <f>VLOOKUP("text3",texte,u_sprache,FALSE)</f>
        <v>Die Versicherungspflicht gilt nur für Anstellungsverhältnisse, die für mehr als 3 Monate eingegangen worden sind (gilt auch, wenn das Arbeitsverhältnis zwischenzeitlich maximal 3 Monate unterbrochen wird, die Gesamtbeschäftigungsdauer aber mehr als 3 Monate beträgt).</v>
      </c>
      <c r="B7" s="343"/>
      <c r="C7" s="343"/>
      <c r="D7" s="343"/>
      <c r="E7" s="343"/>
      <c r="F7" s="343"/>
      <c r="G7" s="343"/>
      <c r="H7" s="343"/>
      <c r="I7" s="343"/>
      <c r="J7" s="343"/>
      <c r="K7" s="343"/>
      <c r="L7" s="134"/>
      <c r="M7" s="22"/>
      <c r="N7" s="22"/>
      <c r="O7" s="22"/>
      <c r="P7" s="22"/>
      <c r="Q7" s="22"/>
      <c r="R7" s="22"/>
      <c r="S7" s="22"/>
      <c r="T7" s="23"/>
      <c r="U7" s="23"/>
      <c r="V7" s="23"/>
      <c r="W7" s="23"/>
      <c r="X7" s="23"/>
      <c r="Y7" s="23"/>
      <c r="Z7" s="23"/>
      <c r="AA7" s="23"/>
      <c r="AB7" s="23"/>
      <c r="AC7" s="23"/>
      <c r="AD7" s="23"/>
      <c r="AE7" s="23"/>
    </row>
    <row r="8" spans="1:31" s="18" customFormat="1" ht="21">
      <c r="B8" s="28"/>
      <c r="C8" s="29"/>
      <c r="D8" s="233"/>
      <c r="E8" s="233"/>
      <c r="F8" s="233"/>
      <c r="G8" s="233"/>
      <c r="H8" s="233"/>
      <c r="I8" s="233"/>
      <c r="J8" s="233"/>
      <c r="K8" s="233"/>
      <c r="L8" s="233"/>
      <c r="M8" s="233"/>
      <c r="N8" s="30"/>
      <c r="O8" s="31"/>
      <c r="P8" s="31"/>
      <c r="Q8" s="31"/>
      <c r="R8" s="31"/>
      <c r="S8" s="28"/>
      <c r="T8" s="28"/>
      <c r="U8" s="32"/>
      <c r="V8" s="20"/>
      <c r="W8" s="33"/>
      <c r="X8" s="20"/>
      <c r="Y8" s="33"/>
      <c r="Z8" s="20"/>
      <c r="AA8" s="33"/>
      <c r="AB8" s="20"/>
      <c r="AC8" s="20"/>
      <c r="AD8" s="20"/>
      <c r="AE8" s="20"/>
    </row>
    <row r="9" spans="1:31" s="3" customFormat="1" ht="15" customHeight="1">
      <c r="A9" s="348" t="str">
        <f>VLOOKUP("name",texte,u_sprache,FALSE)</f>
        <v xml:space="preserve">Vorname / Name  </v>
      </c>
      <c r="B9" s="349"/>
      <c r="C9" s="334" t="s">
        <v>248</v>
      </c>
      <c r="D9" s="334"/>
      <c r="E9" s="19"/>
      <c r="F9" s="214" t="str">
        <f>VLOOKUP("jahr",texte,u_sprache,FALSE)</f>
        <v>Jahr</v>
      </c>
      <c r="G9" s="29"/>
      <c r="H9" s="211">
        <f>p_jahr</f>
        <v>2019</v>
      </c>
      <c r="K9" s="31"/>
      <c r="L9" s="31" t="s">
        <v>12</v>
      </c>
      <c r="M9" s="31"/>
      <c r="N9" s="34"/>
      <c r="O9" s="31"/>
      <c r="P9" s="31"/>
      <c r="Q9" s="31"/>
      <c r="R9" s="31"/>
      <c r="T9" s="31"/>
      <c r="U9" s="32"/>
      <c r="V9" s="31"/>
      <c r="W9" s="31"/>
      <c r="X9" s="31"/>
      <c r="Y9" s="31"/>
      <c r="Z9" s="31"/>
      <c r="AA9" s="31"/>
      <c r="AB9" s="31"/>
      <c r="AC9" s="31"/>
    </row>
    <row r="10" spans="1:31" s="3" customFormat="1">
      <c r="A10" s="333" t="str">
        <f>VLOOKUP("ahvnr",texte,u_sprache,FALSE)</f>
        <v xml:space="preserve">AHV-Nr.  </v>
      </c>
      <c r="B10" s="346"/>
      <c r="C10" s="334" t="s">
        <v>372</v>
      </c>
      <c r="D10" s="334"/>
      <c r="E10" s="19"/>
      <c r="F10" s="215" t="str">
        <f>VLOOKUP("anstellungsdauer",texte,u_sprache,FALSE)</f>
        <v>Anstellungsdauer von</v>
      </c>
      <c r="G10" s="35"/>
      <c r="H10" s="127">
        <v>43466</v>
      </c>
      <c r="Q10" s="31"/>
      <c r="R10" s="31"/>
      <c r="T10" s="31"/>
      <c r="W10" s="31"/>
      <c r="Y10" s="31"/>
      <c r="AA10" s="31"/>
      <c r="AC10" s="36"/>
    </row>
    <row r="11" spans="1:31" s="3" customFormat="1">
      <c r="A11" s="333" t="str">
        <f>VLOOKUP("jahrgang",texte,u_sprache,FALSE)</f>
        <v xml:space="preserve">Jahrgang  </v>
      </c>
      <c r="B11" s="346"/>
      <c r="C11" s="334">
        <v>1980</v>
      </c>
      <c r="D11" s="334"/>
      <c r="E11" s="37"/>
      <c r="F11" s="216" t="str">
        <f>VLOOKUP("anstellungsdauer_bis",texte,u_sprache,FALSE)</f>
        <v>Anstellungsdauer bis</v>
      </c>
      <c r="G11" s="38"/>
      <c r="H11" s="127">
        <v>43830</v>
      </c>
      <c r="N11" s="145"/>
      <c r="O11" s="39"/>
      <c r="P11" s="39"/>
      <c r="Q11" s="31"/>
      <c r="R11" s="31"/>
      <c r="T11" s="31"/>
      <c r="V11" s="40"/>
      <c r="W11" s="40"/>
      <c r="X11" s="40"/>
      <c r="Y11" s="40"/>
      <c r="Z11" s="40"/>
      <c r="AA11" s="40"/>
      <c r="AB11" s="40"/>
      <c r="AC11" s="36"/>
    </row>
    <row r="12" spans="1:31" s="3" customFormat="1">
      <c r="A12" s="333" t="str">
        <f>VLOOKUP("geschlecht",texte,u_sprache,FALSE)</f>
        <v xml:space="preserve">Geschlecht  </v>
      </c>
      <c r="B12" s="346"/>
      <c r="C12" s="347" t="s">
        <v>17</v>
      </c>
      <c r="D12" s="347"/>
      <c r="E12" s="37"/>
      <c r="F12" s="216" t="str">
        <f>VLOOKUP("tage",texte,u_sprache,FALSE)</f>
        <v>Tage</v>
      </c>
      <c r="G12" s="41"/>
      <c r="H12" s="212">
        <f>Berechnung_einzeln!B7</f>
        <v>365</v>
      </c>
      <c r="Q12" s="31"/>
      <c r="R12" s="31"/>
      <c r="T12" s="31"/>
      <c r="W12" s="31"/>
      <c r="Y12" s="31"/>
      <c r="AA12" s="31"/>
      <c r="AC12" s="36"/>
    </row>
    <row r="13" spans="1:31" s="3" customFormat="1">
      <c r="A13" s="333" t="str">
        <f>VLOOKUP("basisplan",texte,u_sprache,FALSE)</f>
        <v>Basisplan</v>
      </c>
      <c r="B13" s="333"/>
      <c r="C13" s="334" t="s">
        <v>0</v>
      </c>
      <c r="D13" s="334"/>
      <c r="E13" s="37"/>
      <c r="F13" s="217" t="str">
        <f>VLOOKUP("ahvlohn",texte,u_sprache,FALSE)</f>
        <v>AHV-Lohn während der Anstellung:</v>
      </c>
      <c r="G13" s="41"/>
      <c r="H13" s="128">
        <v>55000</v>
      </c>
      <c r="Q13" s="31"/>
      <c r="R13" s="31"/>
      <c r="T13" s="31"/>
      <c r="W13" s="31"/>
      <c r="Y13" s="31"/>
      <c r="AA13" s="31"/>
      <c r="AC13" s="36"/>
    </row>
    <row r="14" spans="1:31" s="3" customFormat="1">
      <c r="A14" s="333" t="str">
        <f>VLOOKUP("koa",texte,u_sprache,FALSE)</f>
        <v>Koordinationsabzug</v>
      </c>
      <c r="B14" s="333"/>
      <c r="C14" s="334" t="s">
        <v>208</v>
      </c>
      <c r="D14" s="334"/>
      <c r="E14" s="37"/>
      <c r="F14" s="218" t="str">
        <f>VLOOKUP("text4",texte,u_sprache,FALSE)</f>
        <v>Auf Anstellungsdauer bezogen:</v>
      </c>
      <c r="G14" s="41"/>
      <c r="H14" s="126"/>
      <c r="Q14" s="31"/>
      <c r="R14" s="31"/>
      <c r="T14" s="31"/>
      <c r="W14" s="31"/>
      <c r="Y14" s="31"/>
      <c r="AA14" s="31"/>
      <c r="AC14" s="36"/>
    </row>
    <row r="15" spans="1:31" s="3" customFormat="1">
      <c r="A15" s="333" t="str">
        <f>VLOOKUP("vktarif",texte,u_sprache,FALSE)</f>
        <v>Verwaltungskostentarif</v>
      </c>
      <c r="B15" s="333"/>
      <c r="C15" s="334" t="s">
        <v>19</v>
      </c>
      <c r="D15" s="334"/>
      <c r="E15" s="37"/>
      <c r="F15" s="217" t="str">
        <f>VLOOKUP("text5",texte,u_sprache,FALSE)</f>
        <v>Minimal koordinierter Lohn</v>
      </c>
      <c r="G15" s="41"/>
      <c r="H15" s="213">
        <f>Berechnung_einzeln!B15</f>
        <v>3555</v>
      </c>
      <c r="Q15" s="31"/>
      <c r="R15" s="31"/>
      <c r="T15" s="31"/>
      <c r="W15" s="31"/>
      <c r="Y15" s="31"/>
      <c r="AA15" s="31"/>
      <c r="AC15" s="36"/>
    </row>
    <row r="16" spans="1:31" s="3" customFormat="1">
      <c r="A16" s="333" t="str">
        <f>VLOOKUP("zusatzplan",texte,u_sprache,FALSE)</f>
        <v>Zusatzplan</v>
      </c>
      <c r="B16" s="333"/>
      <c r="C16" s="334" t="s">
        <v>84</v>
      </c>
      <c r="D16" s="334"/>
      <c r="E16" s="37"/>
      <c r="F16" s="217" t="str">
        <f>VLOOKUP("koa",texte,u_sprache,FALSE)</f>
        <v>Koordinationsabzug</v>
      </c>
      <c r="G16" s="41"/>
      <c r="H16" s="213">
        <f>Berechnung_einzeln!B16</f>
        <v>24885</v>
      </c>
      <c r="Q16" s="31"/>
      <c r="R16" s="31"/>
      <c r="T16" s="31"/>
      <c r="W16" s="31"/>
      <c r="Y16" s="31"/>
      <c r="AA16" s="31"/>
      <c r="AC16" s="36"/>
    </row>
    <row r="17" spans="1:29" s="3" customFormat="1">
      <c r="A17" s="42"/>
      <c r="B17" s="43"/>
      <c r="C17" s="44"/>
      <c r="D17" s="37"/>
      <c r="E17" s="37"/>
      <c r="F17" s="217" t="str">
        <f>VLOOKUP("vers_lohn",texte,u_sprache,FALSE)</f>
        <v>Versicherter Lohn</v>
      </c>
      <c r="G17" s="45"/>
      <c r="H17" s="213">
        <f>b_koordLohn</f>
        <v>30115</v>
      </c>
      <c r="I17" s="46"/>
      <c r="J17" s="47"/>
      <c r="Q17" s="31"/>
      <c r="R17" s="31"/>
      <c r="T17" s="31"/>
      <c r="W17" s="31"/>
      <c r="Y17" s="31"/>
      <c r="AA17" s="31"/>
      <c r="AC17" s="36"/>
    </row>
    <row r="18" spans="1:29" s="3" customFormat="1" ht="15.75">
      <c r="A18" s="48" t="str">
        <f>IF(u_vkrabatt&lt;&gt;0,VLOOKUP("hinweis1",texte,u_sprache,FALSE),"")</f>
        <v/>
      </c>
      <c r="B18" s="37"/>
      <c r="C18" s="49"/>
      <c r="D18" s="37"/>
      <c r="E18" s="37"/>
      <c r="I18" s="31"/>
      <c r="Q18" s="31"/>
      <c r="R18" s="31"/>
      <c r="T18" s="31"/>
      <c r="W18" s="31"/>
      <c r="Y18" s="31"/>
      <c r="AA18" s="31"/>
      <c r="AC18" s="36"/>
    </row>
    <row r="19" spans="1:29" s="3" customFormat="1" ht="15.75">
      <c r="A19" s="48" t="str">
        <f>IF(u_vkrabatt&lt;&gt;0,VLOOKUP("hinweis2",texte,u_sprache,FALSE),"")</f>
        <v/>
      </c>
      <c r="B19" s="37"/>
      <c r="C19" s="49"/>
      <c r="D19" s="37"/>
      <c r="E19" s="37"/>
      <c r="I19" s="31"/>
      <c r="Q19" s="31"/>
      <c r="R19" s="31"/>
      <c r="T19" s="31"/>
      <c r="W19" s="31"/>
      <c r="Y19" s="31"/>
      <c r="AA19" s="31"/>
      <c r="AC19" s="36"/>
    </row>
    <row r="20" spans="1:29" s="3" customFormat="1" ht="15.75">
      <c r="A20" s="147"/>
      <c r="B20" s="148"/>
      <c r="C20" s="147"/>
      <c r="D20" s="148"/>
      <c r="E20" s="148"/>
      <c r="F20" s="149"/>
      <c r="G20" s="149"/>
      <c r="H20" s="149"/>
      <c r="I20" s="150"/>
      <c r="J20" s="149"/>
      <c r="K20" s="149"/>
      <c r="Q20" s="31"/>
      <c r="R20" s="31"/>
      <c r="T20" s="31"/>
      <c r="W20" s="31"/>
      <c r="Y20" s="31"/>
      <c r="AA20" s="31"/>
      <c r="AC20" s="36"/>
    </row>
    <row r="21" spans="1:29" s="3" customFormat="1" ht="15.75">
      <c r="A21" s="151" t="str">
        <f>VLOOKUP("basisplan",texte,u_sprache,FALSE)</f>
        <v>Basisplan</v>
      </c>
      <c r="B21" s="152"/>
      <c r="C21" s="147"/>
      <c r="D21" s="148"/>
      <c r="E21" s="148"/>
      <c r="F21" s="149"/>
      <c r="G21" s="149"/>
      <c r="H21" s="149"/>
      <c r="I21" s="150"/>
      <c r="J21" s="149"/>
      <c r="K21" s="149"/>
      <c r="Q21" s="31"/>
      <c r="R21" s="31"/>
      <c r="T21" s="31"/>
      <c r="W21" s="31"/>
      <c r="Y21" s="31"/>
      <c r="AA21" s="31"/>
      <c r="AC21" s="36"/>
    </row>
    <row r="22" spans="1:29" ht="3.75" customHeight="1">
      <c r="A22" s="153"/>
      <c r="B22" s="154"/>
      <c r="C22" s="155"/>
      <c r="D22" s="156"/>
      <c r="E22" s="157"/>
      <c r="F22" s="158"/>
      <c r="G22" s="158"/>
      <c r="H22" s="158"/>
      <c r="I22" s="159"/>
      <c r="J22" s="160"/>
      <c r="K22" s="160"/>
      <c r="M22" s="22"/>
      <c r="N22" s="22"/>
      <c r="O22" s="22"/>
      <c r="P22" s="22"/>
      <c r="Q22" s="51"/>
      <c r="R22" s="51"/>
      <c r="S22" s="22"/>
      <c r="T22" s="51"/>
      <c r="U22" s="22"/>
      <c r="V22" s="52"/>
      <c r="W22" s="47"/>
      <c r="X22" s="53"/>
      <c r="Y22" s="54"/>
      <c r="Z22" s="53"/>
      <c r="AA22" s="54"/>
      <c r="AB22" s="53"/>
      <c r="AC22" s="55"/>
    </row>
    <row r="23" spans="1:29" ht="15" customHeight="1">
      <c r="A23" s="335" t="str">
        <f>VLOOKUP("sparprämie",texte,u_sprache,FALSE)</f>
        <v>Sparbeitrag</v>
      </c>
      <c r="B23" s="336"/>
      <c r="C23" s="337" t="str">
        <f>VLOOKUP("risikoprämie",texte,u_sprache,FALSE)</f>
        <v>Risikobeitrag</v>
      </c>
      <c r="D23" s="336"/>
      <c r="E23" s="335" t="str">
        <f>VLOOKUP("verwkosten",texte,u_sprache,FALSE)</f>
        <v>Verwaltungskosten</v>
      </c>
      <c r="F23" s="336"/>
      <c r="G23" s="335" t="str">
        <f>VLOOKUP("sifo",texte,u_sprache,FALSE)</f>
        <v>Beitrag Sicherheitsfonds</v>
      </c>
      <c r="H23" s="336"/>
      <c r="I23" s="326"/>
      <c r="J23" s="337" t="str">
        <f>VLOOKUP("tot_prämie",texte,u_sprache,FALSE)</f>
        <v>Total Beitrag</v>
      </c>
      <c r="K23" s="336"/>
      <c r="M23" s="22"/>
      <c r="N23" s="22"/>
      <c r="O23" s="22"/>
      <c r="P23" s="22"/>
      <c r="Q23" s="51"/>
      <c r="R23" s="51"/>
      <c r="S23" s="22"/>
      <c r="T23" s="51"/>
      <c r="U23" s="22"/>
      <c r="V23" s="52"/>
      <c r="W23" s="47"/>
      <c r="X23" s="53"/>
      <c r="Y23" s="54"/>
      <c r="Z23" s="53"/>
      <c r="AA23" s="54"/>
      <c r="AB23" s="53"/>
      <c r="AC23" s="55"/>
    </row>
    <row r="24" spans="1:29" ht="6.75" customHeight="1">
      <c r="A24" s="338"/>
      <c r="B24" s="339"/>
      <c r="C24" s="340"/>
      <c r="D24" s="339"/>
      <c r="E24" s="338"/>
      <c r="F24" s="339"/>
      <c r="G24" s="338"/>
      <c r="H24" s="339"/>
      <c r="I24" s="327"/>
      <c r="J24" s="192"/>
      <c r="K24" s="325"/>
      <c r="M24" s="22"/>
      <c r="N24" s="50"/>
      <c r="O24" s="22"/>
      <c r="P24" s="22"/>
      <c r="Q24" s="51"/>
      <c r="R24" s="51"/>
      <c r="S24" s="22"/>
      <c r="T24" s="51"/>
      <c r="U24" s="22"/>
      <c r="V24" s="52"/>
      <c r="W24" s="47"/>
      <c r="X24" s="53"/>
      <c r="Y24" s="54"/>
      <c r="Z24" s="53"/>
      <c r="AA24" s="54"/>
      <c r="AB24" s="53"/>
      <c r="AC24" s="55"/>
    </row>
    <row r="25" spans="1:29" s="53" customFormat="1" ht="12.75">
      <c r="A25" s="161" t="s">
        <v>24</v>
      </c>
      <c r="B25" s="162" t="str">
        <f>VLOOKUP("altersgutschrift",texte,u_sprache,FALSE)</f>
        <v>Altersgutschrift</v>
      </c>
      <c r="C25" s="163" t="s">
        <v>24</v>
      </c>
      <c r="D25" s="164" t="str">
        <f>VLOOKUP("beitrag",texte,u_sprache,FALSE)</f>
        <v>Beitrag</v>
      </c>
      <c r="E25" s="165" t="s">
        <v>24</v>
      </c>
      <c r="F25" s="164" t="str">
        <f>VLOOKUP("beitrag",texte,u_sprache,FALSE)</f>
        <v>Beitrag</v>
      </c>
      <c r="G25" s="165" t="s">
        <v>24</v>
      </c>
      <c r="H25" s="164" t="str">
        <f>VLOOKUP("beitrag",texte,u_sprache,FALSE)</f>
        <v>Beitrag</v>
      </c>
      <c r="I25" s="328"/>
      <c r="J25" s="163" t="str">
        <f>VLOOKUP("netto",texte,u_sprache,FALSE)</f>
        <v>netto</v>
      </c>
      <c r="K25" s="164" t="str">
        <f>VLOOKUP("franken",texte,u_sprache,FALSE)</f>
        <v>CHF</v>
      </c>
      <c r="AC25" s="55"/>
    </row>
    <row r="26" spans="1:29" s="53" customFormat="1" ht="6" customHeight="1">
      <c r="A26" s="167"/>
      <c r="B26" s="168"/>
      <c r="C26" s="169"/>
      <c r="D26" s="168"/>
      <c r="E26" s="167"/>
      <c r="F26" s="168"/>
      <c r="G26" s="167"/>
      <c r="H26" s="164"/>
      <c r="I26" s="329"/>
      <c r="J26" s="169"/>
      <c r="K26" s="164"/>
      <c r="AC26" s="55"/>
    </row>
    <row r="27" spans="1:29" s="53" customFormat="1" ht="12.75">
      <c r="A27" s="171">
        <f>b_sparprämie_satz</f>
        <v>9.9010000000000001E-2</v>
      </c>
      <c r="B27" s="172">
        <f>b_sparprämie</f>
        <v>2981.7</v>
      </c>
      <c r="C27" s="173">
        <f>b_risiko_satz</f>
        <v>1.7999999999999999E-2</v>
      </c>
      <c r="D27" s="174">
        <f>b_risikoprämie</f>
        <v>542.1</v>
      </c>
      <c r="E27" s="175">
        <f>Berechnung_einzeln!B40</f>
        <v>1.1954175659970114E-2</v>
      </c>
      <c r="F27" s="172">
        <f>b_vkeff</f>
        <v>360</v>
      </c>
      <c r="G27" s="175">
        <f>b_sifo_satz</f>
        <v>1.1999999999999999E-3</v>
      </c>
      <c r="H27" s="172">
        <f>b_sifo</f>
        <v>36.1</v>
      </c>
      <c r="I27" s="330"/>
      <c r="J27" s="173">
        <f>b_prämie_tot_netto</f>
        <v>0.13016436991532457</v>
      </c>
      <c r="K27" s="172">
        <f>b_prämie_ges</f>
        <v>3919.8999999999992</v>
      </c>
      <c r="AC27" s="55"/>
    </row>
    <row r="28" spans="1:29" s="53" customFormat="1" ht="9.75" customHeight="1">
      <c r="A28" s="177"/>
      <c r="B28" s="149"/>
      <c r="C28" s="149"/>
      <c r="D28" s="149"/>
      <c r="E28" s="149"/>
      <c r="F28" s="149"/>
      <c r="G28" s="149"/>
      <c r="H28" s="149"/>
      <c r="I28" s="150"/>
      <c r="J28" s="149"/>
      <c r="K28" s="178"/>
      <c r="AC28" s="55"/>
    </row>
    <row r="29" spans="1:29" s="53" customFormat="1" ht="15.75">
      <c r="A29" s="151" t="str">
        <f>VLOOKUP("zusatzplan",texte,u_sprache,FALSE)</f>
        <v>Zusatzplan</v>
      </c>
      <c r="B29" s="152"/>
      <c r="C29" s="179"/>
      <c r="D29" s="179"/>
      <c r="E29" s="149"/>
      <c r="F29" s="180"/>
      <c r="G29" s="180"/>
      <c r="H29" s="149"/>
      <c r="I29" s="150"/>
      <c r="J29" s="149"/>
      <c r="K29" s="181"/>
      <c r="AC29" s="55"/>
    </row>
    <row r="30" spans="1:29" s="53" customFormat="1" ht="4.5" customHeight="1">
      <c r="A30" s="150"/>
      <c r="B30" s="149"/>
      <c r="C30" s="149"/>
      <c r="D30" s="149"/>
      <c r="E30" s="182"/>
      <c r="F30" s="182"/>
      <c r="G30" s="183"/>
      <c r="H30" s="183"/>
      <c r="I30" s="184"/>
      <c r="J30" s="183"/>
      <c r="K30" s="181"/>
      <c r="AC30" s="55"/>
    </row>
    <row r="31" spans="1:29" s="53" customFormat="1" ht="12.75">
      <c r="A31" s="171" t="str">
        <f>b_sparprämie_satz_z</f>
        <v/>
      </c>
      <c r="B31" s="172">
        <f>b_sparprämie_z</f>
        <v>0</v>
      </c>
      <c r="C31" s="185"/>
      <c r="D31" s="185"/>
      <c r="E31" s="186"/>
      <c r="F31" s="187"/>
      <c r="G31" s="188"/>
      <c r="H31" s="188"/>
      <c r="I31" s="188"/>
      <c r="J31" s="188"/>
      <c r="K31" s="189">
        <f>B31</f>
        <v>0</v>
      </c>
      <c r="AC31" s="55"/>
    </row>
    <row r="32" spans="1:29" s="53" customFormat="1" ht="12.75">
      <c r="A32" s="190"/>
      <c r="B32" s="191"/>
      <c r="C32" s="185"/>
      <c r="D32" s="185"/>
      <c r="E32" s="186"/>
      <c r="F32" s="187"/>
      <c r="G32" s="188"/>
      <c r="H32" s="188"/>
      <c r="I32" s="188"/>
      <c r="J32" s="188"/>
      <c r="K32" s="181"/>
      <c r="AC32" s="55"/>
    </row>
    <row r="33" spans="1:29" s="53" customFormat="1" ht="13.5" thickBot="1">
      <c r="A33" s="192"/>
      <c r="B33" s="192"/>
      <c r="C33" s="193"/>
      <c r="D33" s="193"/>
      <c r="E33" s="194"/>
      <c r="F33" s="194"/>
      <c r="G33" s="195" t="str">
        <f>VLOOKUP("tot_prämie",texte,u_sprache,FALSE)</f>
        <v>Total Beitrag</v>
      </c>
      <c r="H33" s="196"/>
      <c r="I33" s="197"/>
      <c r="J33" s="197"/>
      <c r="K33" s="198">
        <f>SUM(K27:K31)</f>
        <v>3919.8999999999992</v>
      </c>
      <c r="AC33" s="55"/>
    </row>
    <row r="34" spans="1:29" s="53" customFormat="1" ht="13.5" thickTop="1">
      <c r="A34" s="199"/>
      <c r="B34" s="199"/>
      <c r="C34" s="200"/>
      <c r="D34" s="200"/>
      <c r="E34" s="186"/>
      <c r="F34" s="186"/>
      <c r="G34" s="201"/>
      <c r="H34" s="201"/>
      <c r="I34" s="202"/>
      <c r="J34" s="202"/>
      <c r="K34" s="201"/>
      <c r="AC34" s="55"/>
    </row>
    <row r="35" spans="1:29" s="53" customFormat="1" ht="13.5" thickBot="1">
      <c r="A35" s="203"/>
      <c r="B35" s="203"/>
      <c r="C35" s="204"/>
      <c r="D35" s="204"/>
      <c r="E35" s="188"/>
      <c r="F35" s="188"/>
      <c r="G35" s="205" t="str">
        <f>VLOOKUP("beitrag_an_max",texte,u_sprache,FALSE)</f>
        <v>Maximaler Beitrag des Arbeitnehmers</v>
      </c>
      <c r="H35" s="206"/>
      <c r="I35" s="207"/>
      <c r="J35" s="207"/>
      <c r="K35" s="208">
        <f>K33/2</f>
        <v>1959.9499999999996</v>
      </c>
      <c r="AC35" s="55"/>
    </row>
    <row r="36" spans="1:29" s="53" customFormat="1" ht="13.5" thickTop="1">
      <c r="A36" s="188"/>
      <c r="B36" s="188"/>
      <c r="C36" s="209"/>
      <c r="D36" s="210"/>
      <c r="E36" s="188"/>
      <c r="F36" s="188"/>
      <c r="G36" s="188"/>
      <c r="H36" s="188"/>
      <c r="I36" s="188"/>
      <c r="J36" s="188"/>
      <c r="K36" s="188"/>
      <c r="AC36" s="55"/>
    </row>
    <row r="37" spans="1:29" s="53" customFormat="1" ht="12.75">
      <c r="C37" s="132"/>
      <c r="D37" s="132"/>
      <c r="AC37" s="55"/>
    </row>
    <row r="38" spans="1:29" s="53" customFormat="1" ht="12.75" hidden="1">
      <c r="C38" s="132"/>
      <c r="D38" s="132"/>
      <c r="AC38" s="55"/>
    </row>
    <row r="39" spans="1:29" s="53" customFormat="1" ht="18.75" hidden="1">
      <c r="C39" s="132"/>
      <c r="D39" s="262" t="str">
        <f>VLOOKUP("hinweis_iv",texte,u_sprache,FALSE)</f>
        <v>Der IV - Beitragsrechner ist aktiv! Bitte entsprechendes Tabellenblatt verwenden.</v>
      </c>
      <c r="AC39" s="55"/>
    </row>
    <row r="40" spans="1:29" s="53" customFormat="1" ht="12.75" hidden="1">
      <c r="AC40" s="55"/>
    </row>
    <row r="41" spans="1:29" s="53" customFormat="1" ht="12.75" hidden="1">
      <c r="AC41" s="55"/>
    </row>
    <row r="42" spans="1:29" s="53" customFormat="1" ht="12.75" hidden="1">
      <c r="AC42" s="55"/>
    </row>
    <row r="43" spans="1:29" s="53" customFormat="1" ht="12.75" hidden="1">
      <c r="AC43" s="55"/>
    </row>
    <row r="44" spans="1:29" s="53" customFormat="1" ht="12.75" hidden="1">
      <c r="AC44" s="55"/>
    </row>
    <row r="45" spans="1:29" s="53" customFormat="1" ht="12.75" hidden="1">
      <c r="AC45" s="55"/>
    </row>
    <row r="46" spans="1:29" s="53" customFormat="1" ht="12.75" hidden="1">
      <c r="AC46" s="55"/>
    </row>
    <row r="47" spans="1:29" s="53" customFormat="1" ht="12.75" hidden="1">
      <c r="AC47" s="55"/>
    </row>
    <row r="48" spans="1:29" s="53" customFormat="1" ht="12.75" hidden="1">
      <c r="AC48" s="55"/>
    </row>
    <row r="49" spans="5:29" s="53" customFormat="1" ht="12.75" hidden="1">
      <c r="AC49" s="55"/>
    </row>
    <row r="50" spans="5:29" s="53" customFormat="1" ht="15.75">
      <c r="E50" s="271" t="str">
        <f>VLOOKUP("hinweis_druck",texte,u_sprache,FALSE)</f>
        <v>Zum Drucken das Tabellenblatt "Druck" verwenden</v>
      </c>
      <c r="AC50" s="55"/>
    </row>
    <row r="51" spans="5:29" s="53" customFormat="1" ht="12.75" hidden="1">
      <c r="AC51" s="55"/>
    </row>
    <row r="52" spans="5:29" s="53" customFormat="1" ht="12.75" hidden="1">
      <c r="AC52" s="55"/>
    </row>
    <row r="53" spans="5:29" s="53" customFormat="1" ht="12.75" hidden="1">
      <c r="AC53" s="55"/>
    </row>
    <row r="54" spans="5:29" s="53" customFormat="1" ht="12.75" hidden="1">
      <c r="AC54" s="55"/>
    </row>
    <row r="55" spans="5:29" s="53" customFormat="1" ht="12.75" hidden="1">
      <c r="AC55" s="55"/>
    </row>
    <row r="56" spans="5:29" s="53" customFormat="1" ht="12.75" hidden="1">
      <c r="AC56" s="55"/>
    </row>
    <row r="57" spans="5:29" s="53" customFormat="1" ht="12.75" hidden="1">
      <c r="AC57" s="55"/>
    </row>
    <row r="58" spans="5:29" s="53" customFormat="1" ht="12.75" hidden="1">
      <c r="AC58" s="55"/>
    </row>
    <row r="59" spans="5:29" s="53" customFormat="1" ht="12.75" hidden="1">
      <c r="AC59" s="55"/>
    </row>
    <row r="60" spans="5:29" s="53" customFormat="1" ht="12.75" hidden="1">
      <c r="AC60" s="55"/>
    </row>
    <row r="61" spans="5:29" s="53" customFormat="1" ht="12.75" hidden="1">
      <c r="AC61" s="55"/>
    </row>
    <row r="62" spans="5:29" s="53" customFormat="1" ht="12.75" hidden="1">
      <c r="AC62" s="55"/>
    </row>
    <row r="63" spans="5:29" s="53" customFormat="1" ht="12.75" hidden="1">
      <c r="AC63" s="55"/>
    </row>
    <row r="64" spans="5:29" s="53" customFormat="1" ht="12.75" hidden="1">
      <c r="AC64" s="55"/>
    </row>
    <row r="65" spans="29:29" s="53" customFormat="1" ht="12.75" hidden="1">
      <c r="AC65" s="55"/>
    </row>
    <row r="66" spans="29:29" s="53" customFormat="1" ht="12.75" hidden="1">
      <c r="AC66" s="55"/>
    </row>
    <row r="67" spans="29:29" s="53" customFormat="1" ht="12.75" hidden="1">
      <c r="AC67" s="55"/>
    </row>
    <row r="68" spans="29:29" s="53" customFormat="1" ht="12.75" hidden="1">
      <c r="AC68" s="55"/>
    </row>
    <row r="69" spans="29:29" s="53" customFormat="1" ht="12.75" hidden="1">
      <c r="AC69" s="55"/>
    </row>
    <row r="70" spans="29:29" s="53" customFormat="1" ht="12.75" hidden="1">
      <c r="AC70" s="55"/>
    </row>
    <row r="71" spans="29:29" s="53" customFormat="1" ht="12.75" hidden="1">
      <c r="AC71" s="55"/>
    </row>
    <row r="72" spans="29:29" s="54" customFormat="1" ht="12.75" hidden="1">
      <c r="AC72" s="56"/>
    </row>
    <row r="73" spans="29:29" s="54" customFormat="1" ht="12.75" hidden="1">
      <c r="AC73" s="56"/>
    </row>
    <row r="74" spans="29:29" s="53" customFormat="1" ht="12.75" hidden="1">
      <c r="AC74" s="55"/>
    </row>
    <row r="75" spans="29:29" s="53" customFormat="1" ht="12.75" hidden="1">
      <c r="AC75" s="55"/>
    </row>
    <row r="76" spans="29:29" s="53" customFormat="1" ht="12.75" hidden="1">
      <c r="AC76" s="55"/>
    </row>
    <row r="77" spans="29:29" s="53" customFormat="1" ht="12.75" hidden="1">
      <c r="AC77" s="55"/>
    </row>
    <row r="78" spans="29:29" s="53" customFormat="1" ht="12.75" hidden="1">
      <c r="AC78" s="55"/>
    </row>
    <row r="79" spans="29:29" s="53" customFormat="1" ht="12.75" hidden="1">
      <c r="AC79" s="55"/>
    </row>
    <row r="80" spans="29:29" s="53" customFormat="1" ht="12.75" hidden="1">
      <c r="AC80" s="55"/>
    </row>
    <row r="81" spans="29:29" s="53" customFormat="1" ht="12.75" hidden="1">
      <c r="AC81" s="55"/>
    </row>
    <row r="82" spans="29:29" s="53" customFormat="1" ht="12.75" hidden="1">
      <c r="AC82" s="55"/>
    </row>
    <row r="83" spans="29:29" s="53" customFormat="1" ht="12.75" hidden="1">
      <c r="AC83" s="55"/>
    </row>
    <row r="84" spans="29:29" s="53" customFormat="1" ht="12.75" hidden="1">
      <c r="AC84" s="55"/>
    </row>
    <row r="85" spans="29:29" s="53" customFormat="1" ht="12.75" hidden="1">
      <c r="AC85" s="55"/>
    </row>
    <row r="86" spans="29:29" s="53" customFormat="1" ht="12.75" hidden="1">
      <c r="AC86" s="55"/>
    </row>
    <row r="87" spans="29:29" s="53" customFormat="1" ht="12.75" hidden="1">
      <c r="AC87" s="55"/>
    </row>
    <row r="88" spans="29:29" s="53" customFormat="1" ht="12.75" hidden="1">
      <c r="AC88" s="55"/>
    </row>
    <row r="89" spans="29:29" s="53" customFormat="1" ht="12.75" hidden="1">
      <c r="AC89" s="55"/>
    </row>
    <row r="90" spans="29:29" s="53" customFormat="1" ht="12.75" hidden="1">
      <c r="AC90" s="55"/>
    </row>
    <row r="91" spans="29:29" s="53" customFormat="1" ht="12.75" hidden="1">
      <c r="AC91" s="55"/>
    </row>
    <row r="92" spans="29:29" s="53" customFormat="1" ht="12.75" hidden="1">
      <c r="AC92" s="55"/>
    </row>
    <row r="93" spans="29:29" s="53" customFormat="1" ht="12.75" hidden="1">
      <c r="AC93" s="55"/>
    </row>
    <row r="94" spans="29:29" s="53" customFormat="1" ht="12.75" hidden="1">
      <c r="AC94" s="55"/>
    </row>
    <row r="95" spans="29:29" s="53" customFormat="1" ht="12.75" hidden="1">
      <c r="AC95" s="55"/>
    </row>
    <row r="96" spans="29:29" s="53" customFormat="1" ht="12.75" hidden="1">
      <c r="AC96" s="55"/>
    </row>
    <row r="97" spans="29:29" s="53" customFormat="1" ht="12.75" hidden="1">
      <c r="AC97" s="55"/>
    </row>
    <row r="98" spans="29:29" s="53" customFormat="1" ht="12.75" hidden="1">
      <c r="AC98" s="55"/>
    </row>
    <row r="99" spans="29:29" s="53" customFormat="1" ht="12.75" hidden="1">
      <c r="AC99" s="55"/>
    </row>
    <row r="100" spans="29:29" s="53" customFormat="1" ht="12.75" hidden="1">
      <c r="AC100" s="55"/>
    </row>
    <row r="101" spans="29:29" s="53" customFormat="1" ht="12.75" hidden="1">
      <c r="AC101" s="55"/>
    </row>
    <row r="102" spans="29:29" s="53" customFormat="1" ht="12.75" hidden="1">
      <c r="AC102" s="55"/>
    </row>
    <row r="103" spans="29:29" s="53" customFormat="1" ht="12.75" hidden="1">
      <c r="AC103" s="55"/>
    </row>
    <row r="104" spans="29:29" s="53" customFormat="1" ht="12.75" hidden="1">
      <c r="AC104" s="55"/>
    </row>
    <row r="105" spans="29:29" s="53" customFormat="1" ht="12.75" hidden="1">
      <c r="AC105" s="55"/>
    </row>
    <row r="106" spans="29:29" s="53" customFormat="1" ht="12.75" hidden="1">
      <c r="AC106" s="55"/>
    </row>
    <row r="107" spans="29:29" s="53" customFormat="1" ht="12.75" hidden="1">
      <c r="AC107" s="55"/>
    </row>
    <row r="108" spans="29:29" s="53" customFormat="1" ht="12.75" hidden="1">
      <c r="AC108" s="55"/>
    </row>
    <row r="109" spans="29:29" s="53" customFormat="1" ht="12.75" hidden="1">
      <c r="AC109" s="55"/>
    </row>
    <row r="110" spans="29:29" s="53" customFormat="1" ht="12.75" hidden="1">
      <c r="AC110" s="55"/>
    </row>
    <row r="111" spans="29:29" s="53" customFormat="1" ht="12.75" hidden="1">
      <c r="AC111" s="55"/>
    </row>
    <row r="112" spans="29:29" s="53" customFormat="1" ht="12.75" hidden="1">
      <c r="AC112" s="55"/>
    </row>
    <row r="113" spans="29:29" s="53" customFormat="1" ht="12.75" hidden="1">
      <c r="AC113" s="55"/>
    </row>
    <row r="114" spans="29:29" s="53" customFormat="1" ht="12.75" hidden="1">
      <c r="AC114" s="55"/>
    </row>
    <row r="115" spans="29:29" s="53" customFormat="1" ht="12.75" hidden="1">
      <c r="AC115" s="55"/>
    </row>
    <row r="116" spans="29:29" s="53" customFormat="1" ht="12.75" hidden="1">
      <c r="AC116" s="55"/>
    </row>
    <row r="117" spans="29:29" s="53" customFormat="1" ht="12.75" hidden="1">
      <c r="AC117" s="55"/>
    </row>
    <row r="118" spans="29:29" s="53" customFormat="1" ht="12.75" hidden="1">
      <c r="AC118" s="55"/>
    </row>
    <row r="119" spans="29:29" s="53" customFormat="1" ht="12.75" hidden="1">
      <c r="AC119" s="55"/>
    </row>
    <row r="120" spans="29:29" s="53" customFormat="1" ht="12.75" hidden="1">
      <c r="AC120" s="55"/>
    </row>
    <row r="121" spans="29:29" s="53" customFormat="1" ht="12.75" hidden="1">
      <c r="AC121" s="55"/>
    </row>
    <row r="122" spans="29:29" s="53" customFormat="1" ht="12.75" hidden="1">
      <c r="AC122" s="55"/>
    </row>
    <row r="123" spans="29:29" s="53" customFormat="1" ht="12.75" hidden="1">
      <c r="AC123" s="55"/>
    </row>
    <row r="124" spans="29:29" s="53" customFormat="1" ht="12.75" hidden="1">
      <c r="AC124" s="55"/>
    </row>
    <row r="125" spans="29:29" s="53" customFormat="1" ht="12.75" hidden="1">
      <c r="AC125" s="55"/>
    </row>
    <row r="126" spans="29:29" s="53" customFormat="1" ht="12.75" hidden="1">
      <c r="AC126" s="55"/>
    </row>
    <row r="127" spans="29:29" s="53" customFormat="1" ht="12.75" hidden="1">
      <c r="AC127" s="55"/>
    </row>
    <row r="128" spans="29:29" s="53" customFormat="1" ht="12.75" hidden="1">
      <c r="AC128" s="55"/>
    </row>
    <row r="129" spans="29:29" s="53" customFormat="1" ht="12.75" hidden="1">
      <c r="AC129" s="55"/>
    </row>
    <row r="130" spans="29:29" s="53" customFormat="1" ht="12.75" hidden="1">
      <c r="AC130" s="55"/>
    </row>
    <row r="131" spans="29:29" s="53" customFormat="1" ht="12.75" hidden="1">
      <c r="AC131" s="55"/>
    </row>
    <row r="132" spans="29:29" s="53" customFormat="1" ht="12.75" hidden="1">
      <c r="AC132" s="55"/>
    </row>
    <row r="133" spans="29:29" s="53" customFormat="1" ht="12.75" hidden="1">
      <c r="AC133" s="55"/>
    </row>
    <row r="134" spans="29:29" s="53" customFormat="1" ht="12.75" hidden="1">
      <c r="AC134" s="55"/>
    </row>
    <row r="135" spans="29:29" s="53" customFormat="1" ht="12.75" hidden="1">
      <c r="AC135" s="55"/>
    </row>
    <row r="136" spans="29:29" s="53" customFormat="1" ht="12.75" hidden="1">
      <c r="AC136" s="55"/>
    </row>
    <row r="137" spans="29:29" s="53" customFormat="1" ht="12.75" hidden="1">
      <c r="AC137" s="55"/>
    </row>
    <row r="138" spans="29:29" s="53" customFormat="1" ht="12.75" hidden="1">
      <c r="AC138" s="55"/>
    </row>
    <row r="139" spans="29:29" s="53" customFormat="1" ht="12.75" hidden="1">
      <c r="AC139" s="55"/>
    </row>
    <row r="140" spans="29:29" s="53" customFormat="1" ht="12.75" hidden="1">
      <c r="AC140" s="55"/>
    </row>
    <row r="141" spans="29:29" s="53" customFormat="1" ht="12.75" hidden="1">
      <c r="AC141" s="55"/>
    </row>
    <row r="142" spans="29:29" s="53" customFormat="1" ht="12.75" hidden="1">
      <c r="AC142" s="55"/>
    </row>
    <row r="143" spans="29:29" s="53" customFormat="1" ht="12.75" hidden="1">
      <c r="AC143" s="55"/>
    </row>
    <row r="144" spans="29:29" s="53" customFormat="1" ht="12.75" hidden="1">
      <c r="AC144" s="55"/>
    </row>
    <row r="145" spans="29:29" s="53" customFormat="1" ht="12.75" hidden="1">
      <c r="AC145" s="55"/>
    </row>
    <row r="146" spans="29:29" s="53" customFormat="1" ht="12.75" hidden="1">
      <c r="AC146" s="55"/>
    </row>
    <row r="147" spans="29:29" s="53" customFormat="1" ht="12.75" hidden="1">
      <c r="AC147" s="55"/>
    </row>
    <row r="148" spans="29:29" s="53" customFormat="1" ht="12.75" hidden="1">
      <c r="AC148" s="55"/>
    </row>
    <row r="149" spans="29:29" s="53" customFormat="1" ht="12.75" hidden="1">
      <c r="AC149" s="55"/>
    </row>
    <row r="150" spans="29:29" s="53" customFormat="1" ht="12.75" hidden="1">
      <c r="AC150" s="55"/>
    </row>
    <row r="151" spans="29:29" s="53" customFormat="1" ht="12.75" hidden="1">
      <c r="AC151" s="55"/>
    </row>
    <row r="152" spans="29:29" s="53" customFormat="1" ht="12.75" hidden="1">
      <c r="AC152" s="55"/>
    </row>
    <row r="153" spans="29:29" s="53" customFormat="1" ht="12.75" hidden="1">
      <c r="AC153" s="55"/>
    </row>
    <row r="154" spans="29:29" s="53" customFormat="1" ht="12.75" hidden="1">
      <c r="AC154" s="55"/>
    </row>
    <row r="155" spans="29:29" s="53" customFormat="1" ht="12.75" hidden="1">
      <c r="AC155" s="55"/>
    </row>
    <row r="156" spans="29:29" s="53" customFormat="1" ht="12.75" hidden="1">
      <c r="AC156" s="55"/>
    </row>
    <row r="157" spans="29:29" s="53" customFormat="1" ht="12.75" hidden="1">
      <c r="AC157" s="55"/>
    </row>
    <row r="158" spans="29:29" s="53" customFormat="1" ht="12.75" hidden="1">
      <c r="AC158" s="55"/>
    </row>
    <row r="159" spans="29:29" s="53" customFormat="1" ht="12.75" hidden="1">
      <c r="AC159" s="55"/>
    </row>
    <row r="160" spans="29:29" s="53" customFormat="1" ht="12.75" hidden="1">
      <c r="AC160" s="55"/>
    </row>
    <row r="161" spans="29:29" s="53" customFormat="1" ht="12.75" hidden="1">
      <c r="AC161" s="55"/>
    </row>
    <row r="162" spans="29:29" s="53" customFormat="1" ht="12.75" hidden="1">
      <c r="AC162" s="55"/>
    </row>
    <row r="163" spans="29:29" s="53" customFormat="1" ht="12.75" hidden="1">
      <c r="AC163" s="55"/>
    </row>
    <row r="164" spans="29:29" s="53" customFormat="1" ht="12.75" hidden="1">
      <c r="AC164" s="55"/>
    </row>
    <row r="165" spans="29:29" s="53" customFormat="1" ht="12.75" hidden="1">
      <c r="AC165" s="55"/>
    </row>
    <row r="166" spans="29:29" s="53" customFormat="1" ht="12.75" hidden="1">
      <c r="AC166" s="55"/>
    </row>
    <row r="167" spans="29:29" s="53" customFormat="1" ht="12.75" hidden="1">
      <c r="AC167" s="55"/>
    </row>
    <row r="168" spans="29:29" s="53" customFormat="1" ht="12.75" hidden="1">
      <c r="AC168" s="55"/>
    </row>
    <row r="169" spans="29:29" s="53" customFormat="1" ht="12.75" hidden="1">
      <c r="AC169" s="55"/>
    </row>
    <row r="170" spans="29:29" s="53" customFormat="1" ht="12.75" hidden="1">
      <c r="AC170" s="55"/>
    </row>
    <row r="171" spans="29:29" s="53" customFormat="1" ht="12.75" hidden="1">
      <c r="AC171" s="55"/>
    </row>
    <row r="172" spans="29:29" s="53" customFormat="1" ht="12.75" hidden="1">
      <c r="AC172" s="55"/>
    </row>
    <row r="173" spans="29:29" s="53" customFormat="1" ht="12.75" hidden="1">
      <c r="AC173" s="55"/>
    </row>
    <row r="174" spans="29:29" s="53" customFormat="1" ht="12.75" hidden="1">
      <c r="AC174" s="55"/>
    </row>
    <row r="175" spans="29:29" s="53" customFormat="1" ht="12.75" hidden="1">
      <c r="AC175" s="55"/>
    </row>
    <row r="176" spans="29:29" s="53" customFormat="1" ht="12.75" hidden="1">
      <c r="AC176" s="55"/>
    </row>
    <row r="177" spans="29:29" s="53" customFormat="1" ht="12.75" hidden="1">
      <c r="AC177" s="55"/>
    </row>
    <row r="178" spans="29:29" s="53" customFormat="1" ht="12.75" hidden="1">
      <c r="AC178" s="55"/>
    </row>
    <row r="179" spans="29:29" s="53" customFormat="1" ht="12.75" hidden="1">
      <c r="AC179" s="55"/>
    </row>
    <row r="180" spans="29:29" s="53" customFormat="1" ht="12.75" hidden="1">
      <c r="AC180" s="55"/>
    </row>
    <row r="181" spans="29:29" s="53" customFormat="1" ht="12.75" hidden="1">
      <c r="AC181" s="55"/>
    </row>
    <row r="182" spans="29:29" s="53" customFormat="1" ht="12.75" hidden="1">
      <c r="AC182" s="55"/>
    </row>
    <row r="183" spans="29:29" s="53" customFormat="1" ht="12.75" hidden="1">
      <c r="AC183" s="55"/>
    </row>
    <row r="184" spans="29:29" s="53" customFormat="1" ht="12.75" hidden="1">
      <c r="AC184" s="55"/>
    </row>
    <row r="185" spans="29:29" s="53" customFormat="1" ht="12.75" hidden="1">
      <c r="AC185" s="55"/>
    </row>
    <row r="186" spans="29:29" s="53" customFormat="1" ht="12.75" hidden="1">
      <c r="AC186" s="55"/>
    </row>
    <row r="187" spans="29:29" s="53" customFormat="1" ht="12.75" hidden="1">
      <c r="AC187" s="55"/>
    </row>
    <row r="188" spans="29:29" s="53" customFormat="1" ht="12.75" hidden="1">
      <c r="AC188" s="55"/>
    </row>
    <row r="189" spans="29:29" s="53" customFormat="1" ht="12.75" hidden="1">
      <c r="AC189" s="55"/>
    </row>
    <row r="190" spans="29:29" s="53" customFormat="1" ht="12.75" hidden="1">
      <c r="AC190" s="55"/>
    </row>
    <row r="191" spans="29:29" s="53" customFormat="1" ht="12.75" hidden="1">
      <c r="AC191" s="55"/>
    </row>
    <row r="192" spans="29:29" s="53" customFormat="1" ht="12.75" hidden="1">
      <c r="AC192" s="55"/>
    </row>
    <row r="193" spans="29:29" s="53" customFormat="1" ht="12.75" hidden="1">
      <c r="AC193" s="55"/>
    </row>
    <row r="194" spans="29:29" s="53" customFormat="1" ht="12.75" hidden="1">
      <c r="AC194" s="55"/>
    </row>
    <row r="195" spans="29:29" s="53" customFormat="1" ht="12.75" hidden="1">
      <c r="AC195" s="55"/>
    </row>
    <row r="196" spans="29:29" s="53" customFormat="1" ht="12.75" hidden="1">
      <c r="AC196" s="55"/>
    </row>
    <row r="197" spans="29:29" s="53" customFormat="1" ht="12.75" hidden="1">
      <c r="AC197" s="55"/>
    </row>
    <row r="198" spans="29:29" s="53" customFormat="1" ht="12.75" hidden="1">
      <c r="AC198" s="55"/>
    </row>
    <row r="199" spans="29:29" s="53" customFormat="1" ht="12.75" hidden="1">
      <c r="AC199" s="55"/>
    </row>
    <row r="200" spans="29:29" s="53" customFormat="1" ht="12.75" hidden="1">
      <c r="AC200" s="55"/>
    </row>
    <row r="201" spans="29:29" s="53" customFormat="1" ht="12.75" hidden="1">
      <c r="AC201" s="55"/>
    </row>
    <row r="202" spans="29:29" s="53" customFormat="1" ht="12.75" hidden="1">
      <c r="AC202" s="55"/>
    </row>
    <row r="203" spans="29:29" s="53" customFormat="1" ht="12.75" hidden="1">
      <c r="AC203" s="55"/>
    </row>
    <row r="204" spans="29:29" s="53" customFormat="1" ht="12.75" hidden="1">
      <c r="AC204" s="55"/>
    </row>
    <row r="205" spans="29:29" s="53" customFormat="1" ht="12.75" hidden="1">
      <c r="AC205" s="55"/>
    </row>
    <row r="206" spans="29:29" s="53" customFormat="1" ht="12.75" hidden="1">
      <c r="AC206" s="55"/>
    </row>
    <row r="207" spans="29:29" s="53" customFormat="1" ht="12.75" hidden="1">
      <c r="AC207" s="55"/>
    </row>
    <row r="208" spans="29:29" s="53" customFormat="1" ht="12.75" hidden="1">
      <c r="AC208" s="55"/>
    </row>
    <row r="209" spans="29:29" s="53" customFormat="1" ht="12.75" hidden="1">
      <c r="AC209" s="55"/>
    </row>
    <row r="210" spans="29:29" s="53" customFormat="1" ht="12.75" hidden="1">
      <c r="AC210" s="55"/>
    </row>
    <row r="211" spans="29:29" s="53" customFormat="1" ht="12.75" hidden="1">
      <c r="AC211" s="55"/>
    </row>
    <row r="212" spans="29:29" s="53" customFormat="1" ht="12.75" hidden="1">
      <c r="AC212" s="55"/>
    </row>
    <row r="213" spans="29:29" s="53" customFormat="1" ht="12.75" hidden="1">
      <c r="AC213" s="55"/>
    </row>
    <row r="214" spans="29:29" s="53" customFormat="1" ht="12.75" hidden="1">
      <c r="AC214" s="55"/>
    </row>
    <row r="215" spans="29:29" s="53" customFormat="1" ht="12.75" hidden="1">
      <c r="AC215" s="55"/>
    </row>
    <row r="216" spans="29:29" s="53" customFormat="1" ht="12.75" hidden="1">
      <c r="AC216" s="55"/>
    </row>
    <row r="217" spans="29:29" s="53" customFormat="1" ht="12.75" hidden="1">
      <c r="AC217" s="55"/>
    </row>
    <row r="218" spans="29:29" s="53" customFormat="1" ht="12.75" hidden="1">
      <c r="AC218" s="55"/>
    </row>
    <row r="219" spans="29:29" s="53" customFormat="1" ht="12.75" hidden="1">
      <c r="AC219" s="55"/>
    </row>
    <row r="220" spans="29:29" s="53" customFormat="1" ht="12.75" hidden="1">
      <c r="AC220" s="55"/>
    </row>
    <row r="221" spans="29:29" s="53" customFormat="1" ht="12.75" hidden="1">
      <c r="AC221" s="55"/>
    </row>
    <row r="222" spans="29:29" s="53" customFormat="1" ht="12.75" hidden="1">
      <c r="AC222" s="55"/>
    </row>
    <row r="223" spans="29:29" s="53" customFormat="1" ht="12.75" hidden="1">
      <c r="AC223" s="55"/>
    </row>
    <row r="224" spans="29:29" s="53" customFormat="1" ht="12.75" hidden="1">
      <c r="AC224" s="55"/>
    </row>
    <row r="225" spans="29:29" s="53" customFormat="1" ht="12.75" hidden="1">
      <c r="AC225" s="55"/>
    </row>
    <row r="226" spans="29:29" s="53" customFormat="1" ht="12.75" hidden="1">
      <c r="AC226" s="55"/>
    </row>
    <row r="227" spans="29:29" s="53" customFormat="1" ht="12.75" hidden="1">
      <c r="AC227" s="55"/>
    </row>
    <row r="228" spans="29:29" s="53" customFormat="1" ht="12.75" hidden="1">
      <c r="AC228" s="55"/>
    </row>
    <row r="229" spans="29:29" s="53" customFormat="1" ht="12.75" hidden="1">
      <c r="AC229" s="55"/>
    </row>
    <row r="230" spans="29:29" s="53" customFormat="1" ht="12.75" hidden="1">
      <c r="AC230" s="55"/>
    </row>
    <row r="231" spans="29:29" s="53" customFormat="1" ht="12.75" hidden="1">
      <c r="AC231" s="55"/>
    </row>
    <row r="232" spans="29:29" s="53" customFormat="1" ht="12.75" hidden="1">
      <c r="AC232" s="55"/>
    </row>
    <row r="233" spans="29:29" s="53" customFormat="1" ht="12.75" hidden="1">
      <c r="AC233" s="55"/>
    </row>
    <row r="234" spans="29:29" s="53" customFormat="1" ht="12.75" hidden="1">
      <c r="AC234" s="55"/>
    </row>
    <row r="235" spans="29:29" s="53" customFormat="1" ht="12.75" hidden="1">
      <c r="AC235" s="55"/>
    </row>
    <row r="236" spans="29:29" s="53" customFormat="1" ht="12.75" hidden="1">
      <c r="AC236" s="55"/>
    </row>
    <row r="237" spans="29:29" s="53" customFormat="1" ht="12.75" hidden="1">
      <c r="AC237" s="55"/>
    </row>
    <row r="238" spans="29:29" s="53" customFormat="1" ht="12.75" hidden="1">
      <c r="AC238" s="55"/>
    </row>
    <row r="239" spans="29:29" s="53" customFormat="1" ht="12.75" hidden="1">
      <c r="AC239" s="55"/>
    </row>
    <row r="240" spans="29:29" s="53" customFormat="1" ht="12.75" hidden="1">
      <c r="AC240" s="55"/>
    </row>
    <row r="241" spans="29:29" s="53" customFormat="1" ht="12.75" hidden="1">
      <c r="AC241" s="55"/>
    </row>
    <row r="242" spans="29:29" s="53" customFormat="1" ht="12.75" hidden="1">
      <c r="AC242" s="55"/>
    </row>
    <row r="243" spans="29:29" s="53" customFormat="1" ht="12.75" hidden="1">
      <c r="AC243" s="55"/>
    </row>
    <row r="244" spans="29:29" s="53" customFormat="1" ht="12.75" hidden="1">
      <c r="AC244" s="55"/>
    </row>
    <row r="245" spans="29:29" s="53" customFormat="1" ht="12.75" hidden="1">
      <c r="AC245" s="55"/>
    </row>
    <row r="246" spans="29:29" s="53" customFormat="1" ht="12.75" hidden="1">
      <c r="AC246" s="55"/>
    </row>
    <row r="247" spans="29:29" s="53" customFormat="1" ht="12.75" hidden="1">
      <c r="AC247" s="55"/>
    </row>
    <row r="248" spans="29:29" s="53" customFormat="1" ht="12.75" hidden="1">
      <c r="AC248" s="55"/>
    </row>
    <row r="249" spans="29:29" s="53" customFormat="1" ht="12.75" hidden="1">
      <c r="AC249" s="55"/>
    </row>
    <row r="250" spans="29:29" s="53" customFormat="1" ht="12.75" hidden="1">
      <c r="AC250" s="55"/>
    </row>
    <row r="251" spans="29:29" s="53" customFormat="1" ht="12.75" hidden="1">
      <c r="AC251" s="55"/>
    </row>
    <row r="252" spans="29:29" s="53" customFormat="1" ht="12.75" hidden="1">
      <c r="AC252" s="55"/>
    </row>
    <row r="253" spans="29:29" s="53" customFormat="1" ht="12.75" hidden="1">
      <c r="AC253" s="55"/>
    </row>
    <row r="254" spans="29:29" s="53" customFormat="1" ht="12.75" hidden="1">
      <c r="AC254" s="55"/>
    </row>
    <row r="255" spans="29:29" s="53" customFormat="1" ht="12.75" hidden="1">
      <c r="AC255" s="55"/>
    </row>
    <row r="256" spans="29:29" s="53" customFormat="1" ht="12.75" hidden="1">
      <c r="AC256" s="55"/>
    </row>
    <row r="257" spans="29:29" s="53" customFormat="1" ht="12.75" hidden="1">
      <c r="AC257" s="55"/>
    </row>
    <row r="258" spans="29:29" s="53" customFormat="1" ht="12.75" hidden="1">
      <c r="AC258" s="55"/>
    </row>
    <row r="259" spans="29:29" s="53" customFormat="1" ht="12.75" hidden="1">
      <c r="AC259" s="55"/>
    </row>
    <row r="260" spans="29:29" s="53" customFormat="1" ht="12.75" hidden="1">
      <c r="AC260" s="55"/>
    </row>
    <row r="261" spans="29:29" s="53" customFormat="1" ht="12.75" hidden="1">
      <c r="AC261" s="55"/>
    </row>
    <row r="262" spans="29:29" s="53" customFormat="1" ht="12.75" hidden="1">
      <c r="AC262" s="55"/>
    </row>
    <row r="263" spans="29:29" s="53" customFormat="1" ht="12.75" hidden="1">
      <c r="AC263" s="55"/>
    </row>
    <row r="264" spans="29:29" s="53" customFormat="1" ht="12.75" hidden="1">
      <c r="AC264" s="55"/>
    </row>
    <row r="265" spans="29:29" s="53" customFormat="1" ht="12.75" hidden="1">
      <c r="AC265" s="55"/>
    </row>
    <row r="266" spans="29:29" s="53" customFormat="1" ht="12.75" hidden="1">
      <c r="AC266" s="55"/>
    </row>
    <row r="267" spans="29:29" s="53" customFormat="1" ht="12.75" hidden="1">
      <c r="AC267" s="55"/>
    </row>
    <row r="268" spans="29:29" s="53" customFormat="1" ht="12.75" hidden="1">
      <c r="AC268" s="55"/>
    </row>
    <row r="269" spans="29:29" s="53" customFormat="1" ht="12.75" hidden="1">
      <c r="AC269" s="55"/>
    </row>
    <row r="270" spans="29:29" s="53" customFormat="1" ht="12.75" hidden="1">
      <c r="AC270" s="55"/>
    </row>
    <row r="271" spans="29:29" s="53" customFormat="1" ht="12.75" hidden="1">
      <c r="AC271" s="55"/>
    </row>
    <row r="272" spans="29:29" s="53" customFormat="1" ht="12.75" hidden="1">
      <c r="AC272" s="55"/>
    </row>
    <row r="273" spans="29:29" s="53" customFormat="1" ht="12.75" hidden="1">
      <c r="AC273" s="55"/>
    </row>
    <row r="274" spans="29:29" s="53" customFormat="1" ht="12.75" hidden="1">
      <c r="AC274" s="55"/>
    </row>
    <row r="275" spans="29:29" s="53" customFormat="1" ht="12.75" hidden="1">
      <c r="AC275" s="55"/>
    </row>
    <row r="276" spans="29:29" s="53" customFormat="1" ht="12.75" hidden="1">
      <c r="AC276" s="55"/>
    </row>
    <row r="277" spans="29:29" s="53" customFormat="1" ht="12.75" hidden="1">
      <c r="AC277" s="55"/>
    </row>
    <row r="278" spans="29:29" s="53" customFormat="1" ht="12.75" hidden="1">
      <c r="AC278" s="55"/>
    </row>
    <row r="279" spans="29:29" s="53" customFormat="1" ht="12.75" hidden="1">
      <c r="AC279" s="55"/>
    </row>
    <row r="280" spans="29:29" s="53" customFormat="1" ht="12.75" hidden="1">
      <c r="AC280" s="55"/>
    </row>
    <row r="281" spans="29:29" s="53" customFormat="1" ht="12.75" hidden="1">
      <c r="AC281" s="55"/>
    </row>
    <row r="282" spans="29:29" s="53" customFormat="1" ht="12.75" hidden="1">
      <c r="AC282" s="55"/>
    </row>
    <row r="283" spans="29:29" s="53" customFormat="1" ht="12.75" hidden="1">
      <c r="AC283" s="55"/>
    </row>
    <row r="284" spans="29:29" s="53" customFormat="1" ht="12.75" hidden="1">
      <c r="AC284" s="55"/>
    </row>
    <row r="285" spans="29:29" s="53" customFormat="1" ht="12.75" hidden="1">
      <c r="AC285" s="55"/>
    </row>
    <row r="286" spans="29:29" s="53" customFormat="1" ht="12.75" hidden="1">
      <c r="AC286" s="55"/>
    </row>
    <row r="287" spans="29:29" s="53" customFormat="1" ht="12.75" hidden="1">
      <c r="AC287" s="55"/>
    </row>
    <row r="288" spans="29:29" s="53" customFormat="1" ht="12.75" hidden="1">
      <c r="AC288" s="55"/>
    </row>
    <row r="289" spans="29:29" s="53" customFormat="1" ht="12.75" hidden="1">
      <c r="AC289" s="55"/>
    </row>
    <row r="290" spans="29:29" s="53" customFormat="1" ht="12.75" hidden="1">
      <c r="AC290" s="55"/>
    </row>
    <row r="291" spans="29:29" s="53" customFormat="1" ht="12.75" hidden="1">
      <c r="AC291" s="55"/>
    </row>
    <row r="292" spans="29:29" s="53" customFormat="1" ht="12.75" hidden="1">
      <c r="AC292" s="55"/>
    </row>
    <row r="293" spans="29:29" s="53" customFormat="1" ht="12.75" hidden="1">
      <c r="AC293" s="55"/>
    </row>
    <row r="294" spans="29:29" s="53" customFormat="1" ht="12.75" hidden="1">
      <c r="AC294" s="55"/>
    </row>
    <row r="295" spans="29:29" s="53" customFormat="1" ht="12.75" hidden="1">
      <c r="AC295" s="55"/>
    </row>
    <row r="296" spans="29:29" s="53" customFormat="1" ht="12.75" hidden="1">
      <c r="AC296" s="55"/>
    </row>
    <row r="297" spans="29:29" s="53" customFormat="1" ht="12.75" hidden="1">
      <c r="AC297" s="55"/>
    </row>
    <row r="298" spans="29:29" s="53" customFormat="1" ht="12.75" hidden="1">
      <c r="AC298" s="55"/>
    </row>
    <row r="299" spans="29:29" s="53" customFormat="1" ht="12.75" hidden="1">
      <c r="AC299" s="55"/>
    </row>
    <row r="300" spans="29:29" s="53" customFormat="1" ht="12.75" hidden="1">
      <c r="AC300" s="55"/>
    </row>
    <row r="301" spans="29:29" s="53" customFormat="1" ht="12.75" hidden="1">
      <c r="AC301" s="55"/>
    </row>
    <row r="302" spans="29:29" s="53" customFormat="1" ht="12.75" hidden="1">
      <c r="AC302" s="55"/>
    </row>
    <row r="303" spans="29:29" s="53" customFormat="1" ht="12.75" hidden="1">
      <c r="AC303" s="55"/>
    </row>
    <row r="304" spans="29:29" s="53" customFormat="1" ht="12.75" hidden="1">
      <c r="AC304" s="55"/>
    </row>
    <row r="305" spans="29:29" s="53" customFormat="1" ht="12.75" hidden="1">
      <c r="AC305" s="55"/>
    </row>
    <row r="306" spans="29:29" s="53" customFormat="1" ht="12.75" hidden="1">
      <c r="AC306" s="55"/>
    </row>
    <row r="307" spans="29:29" s="53" customFormat="1" ht="12.75" hidden="1">
      <c r="AC307" s="55"/>
    </row>
    <row r="308" spans="29:29" s="53" customFormat="1" ht="12.75" hidden="1">
      <c r="AC308" s="55"/>
    </row>
    <row r="309" spans="29:29" s="53" customFormat="1" ht="12.75" hidden="1">
      <c r="AC309" s="55"/>
    </row>
    <row r="310" spans="29:29" s="53" customFormat="1" ht="12.75" hidden="1">
      <c r="AC310" s="55"/>
    </row>
    <row r="311" spans="29:29" s="53" customFormat="1" ht="12.75" hidden="1">
      <c r="AC311" s="55"/>
    </row>
    <row r="312" spans="29:29" s="53" customFormat="1" ht="12.75" hidden="1">
      <c r="AC312" s="55"/>
    </row>
    <row r="313" spans="29:29" s="53" customFormat="1" ht="12.75" hidden="1">
      <c r="AC313" s="55"/>
    </row>
    <row r="314" spans="29:29" s="53" customFormat="1" ht="12.75" hidden="1">
      <c r="AC314" s="55"/>
    </row>
    <row r="315" spans="29:29" s="53" customFormat="1" ht="12.75" hidden="1">
      <c r="AC315" s="55"/>
    </row>
    <row r="316" spans="29:29" s="53" customFormat="1" ht="12.75" hidden="1">
      <c r="AC316" s="55"/>
    </row>
    <row r="317" spans="29:29" s="53" customFormat="1" ht="12.75" hidden="1">
      <c r="AC317" s="55"/>
    </row>
    <row r="318" spans="29:29" s="53" customFormat="1" ht="12.75" hidden="1">
      <c r="AC318" s="55"/>
    </row>
    <row r="319" spans="29:29" s="53" customFormat="1" ht="12.75" hidden="1">
      <c r="AC319" s="55"/>
    </row>
    <row r="320" spans="29:29" s="53" customFormat="1" ht="12.75" hidden="1">
      <c r="AC320" s="55"/>
    </row>
    <row r="321" spans="29:29" s="53" customFormat="1" ht="12.75" hidden="1">
      <c r="AC321" s="55"/>
    </row>
    <row r="322" spans="29:29" s="53" customFormat="1" ht="12.75" hidden="1">
      <c r="AC322" s="55"/>
    </row>
    <row r="323" spans="29:29" s="53" customFormat="1" ht="12.75" hidden="1">
      <c r="AC323" s="55"/>
    </row>
    <row r="324" spans="29:29" s="53" customFormat="1" ht="12.75" hidden="1">
      <c r="AC324" s="55"/>
    </row>
    <row r="325" spans="29:29" s="53" customFormat="1" ht="12.75" hidden="1">
      <c r="AC325" s="55"/>
    </row>
    <row r="326" spans="29:29" s="53" customFormat="1" ht="12.75" hidden="1">
      <c r="AC326" s="55"/>
    </row>
    <row r="327" spans="29:29" s="53" customFormat="1" ht="12.75" hidden="1">
      <c r="AC327" s="55"/>
    </row>
    <row r="328" spans="29:29" s="53" customFormat="1" ht="12.75" hidden="1">
      <c r="AC328" s="55"/>
    </row>
    <row r="329" spans="29:29" s="53" customFormat="1" ht="12.75" hidden="1">
      <c r="AC329" s="55"/>
    </row>
    <row r="330" spans="29:29" s="53" customFormat="1" ht="12.75" hidden="1">
      <c r="AC330" s="55"/>
    </row>
    <row r="331" spans="29:29" s="53" customFormat="1" ht="12.75" hidden="1">
      <c r="AC331" s="55"/>
    </row>
    <row r="332" spans="29:29" s="53" customFormat="1" ht="12.75" hidden="1">
      <c r="AC332" s="55"/>
    </row>
    <row r="333" spans="29:29" s="53" customFormat="1" ht="12.75" hidden="1">
      <c r="AC333" s="55"/>
    </row>
    <row r="334" spans="29:29" s="53" customFormat="1" ht="12.75" hidden="1">
      <c r="AC334" s="55"/>
    </row>
    <row r="335" spans="29:29" s="53" customFormat="1" ht="12.75" hidden="1">
      <c r="AC335" s="55"/>
    </row>
    <row r="336" spans="29:29" s="53" customFormat="1" ht="12.75" hidden="1">
      <c r="AC336" s="55"/>
    </row>
    <row r="337" spans="29:29" s="53" customFormat="1" ht="12.75" hidden="1">
      <c r="AC337" s="55"/>
    </row>
    <row r="338" spans="29:29" s="53" customFormat="1" ht="12.75" hidden="1">
      <c r="AC338" s="55"/>
    </row>
    <row r="339" spans="29:29" s="53" customFormat="1" ht="12.75" hidden="1">
      <c r="AC339" s="55"/>
    </row>
    <row r="340" spans="29:29" s="53" customFormat="1" ht="12.75" hidden="1">
      <c r="AC340" s="55"/>
    </row>
    <row r="341" spans="29:29" s="53" customFormat="1" ht="12.75" hidden="1">
      <c r="AC341" s="55"/>
    </row>
    <row r="342" spans="29:29" s="53" customFormat="1" ht="12.75" hidden="1">
      <c r="AC342" s="55"/>
    </row>
    <row r="343" spans="29:29" s="53" customFormat="1" ht="12.75" hidden="1">
      <c r="AC343" s="55"/>
    </row>
    <row r="344" spans="29:29" s="53" customFormat="1" ht="12.75" hidden="1">
      <c r="AC344" s="55"/>
    </row>
    <row r="345" spans="29:29" s="53" customFormat="1" ht="12.75" hidden="1">
      <c r="AC345" s="55"/>
    </row>
    <row r="346" spans="29:29" s="53" customFormat="1" ht="12.75" hidden="1">
      <c r="AC346" s="55"/>
    </row>
    <row r="347" spans="29:29" s="53" customFormat="1" ht="12.75" hidden="1">
      <c r="AC347" s="55"/>
    </row>
    <row r="348" spans="29:29" s="53" customFormat="1" ht="12.75" hidden="1">
      <c r="AC348" s="55"/>
    </row>
    <row r="349" spans="29:29" s="53" customFormat="1" ht="12.75" hidden="1">
      <c r="AC349" s="55"/>
    </row>
    <row r="350" spans="29:29" s="53" customFormat="1" ht="12.75" hidden="1">
      <c r="AC350" s="55"/>
    </row>
    <row r="351" spans="29:29" s="53" customFormat="1" ht="12.75" hidden="1">
      <c r="AC351" s="55"/>
    </row>
    <row r="352" spans="29:29" s="53" customFormat="1" ht="12.75" hidden="1">
      <c r="AC352" s="55"/>
    </row>
    <row r="353" spans="29:29" s="53" customFormat="1" ht="12.75" hidden="1">
      <c r="AC353" s="55"/>
    </row>
    <row r="354" spans="29:29" s="53" customFormat="1" ht="12.75" hidden="1">
      <c r="AC354" s="55"/>
    </row>
    <row r="355" spans="29:29" s="53" customFormat="1" ht="12.75" hidden="1">
      <c r="AC355" s="55"/>
    </row>
    <row r="356" spans="29:29" s="53" customFormat="1" ht="12.75" hidden="1">
      <c r="AC356" s="55"/>
    </row>
    <row r="357" spans="29:29" s="53" customFormat="1" ht="12.75" hidden="1">
      <c r="AC357" s="55"/>
    </row>
    <row r="358" spans="29:29" s="53" customFormat="1" ht="12.75" hidden="1">
      <c r="AC358" s="55"/>
    </row>
    <row r="359" spans="29:29" s="53" customFormat="1" ht="12.75" hidden="1">
      <c r="AC359" s="55"/>
    </row>
    <row r="360" spans="29:29" s="53" customFormat="1" ht="12.75" hidden="1">
      <c r="AC360" s="55"/>
    </row>
    <row r="361" spans="29:29" s="53" customFormat="1" ht="12.75" hidden="1">
      <c r="AC361" s="55"/>
    </row>
    <row r="362" spans="29:29" s="53" customFormat="1" ht="12.75" hidden="1">
      <c r="AC362" s="55"/>
    </row>
    <row r="363" spans="29:29" s="53" customFormat="1" ht="12.75" hidden="1">
      <c r="AC363" s="55"/>
    </row>
    <row r="364" spans="29:29" s="53" customFormat="1" ht="12.75" hidden="1">
      <c r="AC364" s="55"/>
    </row>
    <row r="365" spans="29:29" s="53" customFormat="1" ht="12.75" hidden="1">
      <c r="AC365" s="55"/>
    </row>
    <row r="366" spans="29:29" s="53" customFormat="1" ht="12.75" hidden="1">
      <c r="AC366" s="55"/>
    </row>
    <row r="367" spans="29:29" s="53" customFormat="1" ht="12.75" hidden="1">
      <c r="AC367" s="55"/>
    </row>
    <row r="368" spans="29:29" s="53" customFormat="1" ht="12.75" hidden="1">
      <c r="AC368" s="55"/>
    </row>
    <row r="369" spans="29:29" s="53" customFormat="1" ht="12.75" hidden="1">
      <c r="AC369" s="55"/>
    </row>
    <row r="370" spans="29:29" s="53" customFormat="1" ht="12.75" hidden="1">
      <c r="AC370" s="55"/>
    </row>
    <row r="371" spans="29:29" s="53" customFormat="1" ht="12.75" hidden="1">
      <c r="AC371" s="55"/>
    </row>
    <row r="372" spans="29:29" s="53" customFormat="1" ht="12.75" hidden="1">
      <c r="AC372" s="55"/>
    </row>
    <row r="373" spans="29:29" s="53" customFormat="1" ht="12.75" hidden="1">
      <c r="AC373" s="55"/>
    </row>
    <row r="374" spans="29:29" s="53" customFormat="1" ht="12.75" hidden="1">
      <c r="AC374" s="55"/>
    </row>
    <row r="375" spans="29:29" s="53" customFormat="1" ht="12.75" hidden="1">
      <c r="AC375" s="55"/>
    </row>
    <row r="376" spans="29:29" s="53" customFormat="1" ht="12.75" hidden="1">
      <c r="AC376" s="55"/>
    </row>
    <row r="377" spans="29:29" s="53" customFormat="1" ht="12.75" hidden="1">
      <c r="AC377" s="55"/>
    </row>
    <row r="378" spans="29:29" s="53" customFormat="1" ht="12.75" hidden="1">
      <c r="AC378" s="55"/>
    </row>
    <row r="379" spans="29:29" s="53" customFormat="1" ht="12.75" hidden="1">
      <c r="AC379" s="55"/>
    </row>
    <row r="380" spans="29:29" s="53" customFormat="1" ht="12.75" hidden="1">
      <c r="AC380" s="55"/>
    </row>
    <row r="381" spans="29:29" s="53" customFormat="1" ht="12.75" hidden="1">
      <c r="AC381" s="55"/>
    </row>
    <row r="382" spans="29:29" s="53" customFormat="1" ht="12.75" hidden="1">
      <c r="AC382" s="55"/>
    </row>
    <row r="383" spans="29:29" s="53" customFormat="1" ht="12.75" hidden="1">
      <c r="AC383" s="55"/>
    </row>
    <row r="384" spans="29:29" s="53" customFormat="1" ht="12.75" hidden="1">
      <c r="AC384" s="55"/>
    </row>
    <row r="385" spans="29:29" s="53" customFormat="1" ht="12.75" hidden="1">
      <c r="AC385" s="55"/>
    </row>
    <row r="386" spans="29:29" s="53" customFormat="1" ht="12.75" hidden="1">
      <c r="AC386" s="55"/>
    </row>
    <row r="387" spans="29:29" s="53" customFormat="1" ht="12.75" hidden="1">
      <c r="AC387" s="55"/>
    </row>
    <row r="388" spans="29:29" s="53" customFormat="1" ht="12.75" hidden="1">
      <c r="AC388" s="55"/>
    </row>
    <row r="389" spans="29:29" s="53" customFormat="1" ht="12.75" hidden="1">
      <c r="AC389" s="55"/>
    </row>
    <row r="390" spans="29:29" s="53" customFormat="1" ht="12.75" hidden="1">
      <c r="AC390" s="55"/>
    </row>
    <row r="391" spans="29:29" s="53" customFormat="1" ht="12.75" hidden="1">
      <c r="AC391" s="55"/>
    </row>
    <row r="392" spans="29:29" s="53" customFormat="1" ht="12.75" hidden="1">
      <c r="AC392" s="55"/>
    </row>
    <row r="393" spans="29:29" s="53" customFormat="1" ht="12.75" hidden="1">
      <c r="AC393" s="55"/>
    </row>
    <row r="394" spans="29:29" s="53" customFormat="1" ht="12.75" hidden="1">
      <c r="AC394" s="55"/>
    </row>
    <row r="395" spans="29:29" s="53" customFormat="1" ht="12.75" hidden="1">
      <c r="AC395" s="55"/>
    </row>
    <row r="396" spans="29:29" s="53" customFormat="1" ht="12.75" hidden="1">
      <c r="AC396" s="55"/>
    </row>
    <row r="397" spans="29:29" s="53" customFormat="1" ht="12.75" hidden="1">
      <c r="AC397" s="55"/>
    </row>
    <row r="398" spans="29:29" s="53" customFormat="1" ht="12.75" hidden="1">
      <c r="AC398" s="55"/>
    </row>
    <row r="399" spans="29:29" s="53" customFormat="1" ht="12.75" hidden="1">
      <c r="AC399" s="55"/>
    </row>
    <row r="400" spans="29:29" s="53" customFormat="1" ht="12.75" hidden="1">
      <c r="AC400" s="55"/>
    </row>
    <row r="401" spans="29:29" s="53" customFormat="1" ht="12.75" hidden="1">
      <c r="AC401" s="55"/>
    </row>
    <row r="402" spans="29:29" s="53" customFormat="1" ht="12.75" hidden="1">
      <c r="AC402" s="55"/>
    </row>
    <row r="403" spans="29:29" s="53" customFormat="1" ht="12.75" hidden="1">
      <c r="AC403" s="55"/>
    </row>
    <row r="404" spans="29:29" s="53" customFormat="1" ht="12.75" hidden="1">
      <c r="AC404" s="55"/>
    </row>
    <row r="405" spans="29:29" s="53" customFormat="1" ht="12.75" hidden="1">
      <c r="AC405" s="55"/>
    </row>
    <row r="406" spans="29:29" s="53" customFormat="1" ht="12.75" hidden="1">
      <c r="AC406" s="55"/>
    </row>
    <row r="407" spans="29:29" s="53" customFormat="1" ht="12.75" hidden="1">
      <c r="AC407" s="55"/>
    </row>
    <row r="408" spans="29:29" s="53" customFormat="1" ht="12.75" hidden="1">
      <c r="AC408" s="55"/>
    </row>
    <row r="409" spans="29:29" s="53" customFormat="1" ht="12.75" hidden="1">
      <c r="AC409" s="55"/>
    </row>
    <row r="410" spans="29:29" s="53" customFormat="1" ht="12.75" hidden="1">
      <c r="AC410" s="55"/>
    </row>
    <row r="411" spans="29:29" s="53" customFormat="1" ht="12.75" hidden="1">
      <c r="AC411" s="55"/>
    </row>
    <row r="412" spans="29:29" s="53" customFormat="1" ht="12.75" hidden="1">
      <c r="AC412" s="55"/>
    </row>
    <row r="413" spans="29:29" s="53" customFormat="1" ht="12.75" hidden="1">
      <c r="AC413" s="55"/>
    </row>
    <row r="414" spans="29:29" s="53" customFormat="1" ht="12.75" hidden="1">
      <c r="AC414" s="55"/>
    </row>
    <row r="415" spans="29:29" s="53" customFormat="1" ht="12.75" hidden="1">
      <c r="AC415" s="55"/>
    </row>
    <row r="416" spans="29:29" s="53" customFormat="1" ht="12.75" hidden="1">
      <c r="AC416" s="55"/>
    </row>
    <row r="417" spans="29:29" s="53" customFormat="1" ht="12.75" hidden="1">
      <c r="AC417" s="55"/>
    </row>
    <row r="418" spans="29:29" s="53" customFormat="1" ht="12.75" hidden="1">
      <c r="AC418" s="55"/>
    </row>
    <row r="419" spans="29:29" s="53" customFormat="1" ht="12.75" hidden="1">
      <c r="AC419" s="55"/>
    </row>
    <row r="420" spans="29:29" s="53" customFormat="1" ht="12.75" hidden="1">
      <c r="AC420" s="55"/>
    </row>
    <row r="421" spans="29:29" s="53" customFormat="1" ht="12.75" hidden="1">
      <c r="AC421" s="55"/>
    </row>
    <row r="422" spans="29:29" s="53" customFormat="1" ht="12.75" hidden="1">
      <c r="AC422" s="55"/>
    </row>
    <row r="423" spans="29:29" s="53" customFormat="1" ht="12.75" hidden="1">
      <c r="AC423" s="55"/>
    </row>
    <row r="424" spans="29:29" s="53" customFormat="1" ht="12.75" hidden="1">
      <c r="AC424" s="55"/>
    </row>
    <row r="425" spans="29:29" s="53" customFormat="1" ht="12.75" hidden="1">
      <c r="AC425" s="55"/>
    </row>
    <row r="426" spans="29:29" s="53" customFormat="1" ht="12.75" hidden="1">
      <c r="AC426" s="55"/>
    </row>
    <row r="427" spans="29:29" s="53" customFormat="1" ht="12.75" hidden="1">
      <c r="AC427" s="55"/>
    </row>
    <row r="428" spans="29:29" s="53" customFormat="1" ht="12.75" hidden="1">
      <c r="AC428" s="55"/>
    </row>
    <row r="429" spans="29:29" s="53" customFormat="1" ht="12.75" hidden="1">
      <c r="AC429" s="55"/>
    </row>
    <row r="430" spans="29:29" s="53" customFormat="1" ht="12.75" hidden="1">
      <c r="AC430" s="55"/>
    </row>
    <row r="431" spans="29:29" s="53" customFormat="1" ht="12.75" hidden="1">
      <c r="AC431" s="55"/>
    </row>
    <row r="432" spans="29:29" s="53" customFormat="1" ht="12.75" hidden="1">
      <c r="AC432" s="55"/>
    </row>
    <row r="433" spans="29:29" s="53" customFormat="1" ht="12.75" hidden="1">
      <c r="AC433" s="55"/>
    </row>
    <row r="434" spans="29:29" s="53" customFormat="1" ht="12.75" hidden="1">
      <c r="AC434" s="55"/>
    </row>
    <row r="435" spans="29:29" s="53" customFormat="1" ht="12.75" hidden="1">
      <c r="AC435" s="55"/>
    </row>
    <row r="436" spans="29:29" s="53" customFormat="1" ht="12.75" hidden="1">
      <c r="AC436" s="55"/>
    </row>
    <row r="437" spans="29:29" s="53" customFormat="1" ht="12.75" hidden="1">
      <c r="AC437" s="55"/>
    </row>
    <row r="438" spans="29:29" s="53" customFormat="1" ht="12.75" hidden="1">
      <c r="AC438" s="55"/>
    </row>
    <row r="439" spans="29:29" s="53" customFormat="1" ht="12.75" hidden="1">
      <c r="AC439" s="55"/>
    </row>
    <row r="440" spans="29:29" s="53" customFormat="1" ht="12.75" hidden="1">
      <c r="AC440" s="55"/>
    </row>
    <row r="441" spans="29:29" s="53" customFormat="1" ht="12.75" hidden="1">
      <c r="AC441" s="55"/>
    </row>
    <row r="442" spans="29:29" s="53" customFormat="1" ht="12.75" hidden="1">
      <c r="AC442" s="55"/>
    </row>
    <row r="443" spans="29:29" s="53" customFormat="1" ht="12.75" hidden="1">
      <c r="AC443" s="55"/>
    </row>
    <row r="444" spans="29:29" s="53" customFormat="1" ht="12.75" hidden="1">
      <c r="AC444" s="55"/>
    </row>
    <row r="445" spans="29:29" s="53" customFormat="1" ht="12.75" hidden="1">
      <c r="AC445" s="55"/>
    </row>
    <row r="446" spans="29:29" s="53" customFormat="1" ht="12.75" hidden="1">
      <c r="AC446" s="55"/>
    </row>
    <row r="447" spans="29:29" s="53" customFormat="1" ht="12.75" hidden="1">
      <c r="AC447" s="55"/>
    </row>
    <row r="448" spans="29:29" s="53" customFormat="1" ht="12.75" hidden="1">
      <c r="AC448" s="55"/>
    </row>
    <row r="449" spans="29:29" s="53" customFormat="1" ht="12.75" hidden="1">
      <c r="AC449" s="55"/>
    </row>
    <row r="450" spans="29:29" s="53" customFormat="1" ht="12.75" hidden="1">
      <c r="AC450" s="55"/>
    </row>
    <row r="451" spans="29:29" s="53" customFormat="1" ht="12.75" hidden="1">
      <c r="AC451" s="55"/>
    </row>
    <row r="452" spans="29:29" s="53" customFormat="1" ht="12.75" hidden="1">
      <c r="AC452" s="55"/>
    </row>
    <row r="453" spans="29:29" s="53" customFormat="1" ht="12.75" hidden="1">
      <c r="AC453" s="55"/>
    </row>
    <row r="454" spans="29:29" s="53" customFormat="1" ht="12.75" hidden="1">
      <c r="AC454" s="55"/>
    </row>
    <row r="455" spans="29:29" s="53" customFormat="1" ht="12.75" hidden="1">
      <c r="AC455" s="55"/>
    </row>
    <row r="456" spans="29:29" s="53" customFormat="1" ht="12.75" hidden="1">
      <c r="AC456" s="55"/>
    </row>
    <row r="457" spans="29:29" s="53" customFormat="1" ht="12.75" hidden="1">
      <c r="AC457" s="55"/>
    </row>
    <row r="458" spans="29:29" s="53" customFormat="1" ht="12.75" hidden="1">
      <c r="AC458" s="55"/>
    </row>
    <row r="459" spans="29:29" s="53" customFormat="1" ht="12.75" hidden="1">
      <c r="AC459" s="55"/>
    </row>
    <row r="460" spans="29:29" s="53" customFormat="1" ht="12.75" hidden="1">
      <c r="AC460" s="55"/>
    </row>
    <row r="461" spans="29:29" s="53" customFormat="1" ht="12.75" hidden="1">
      <c r="AC461" s="55"/>
    </row>
    <row r="462" spans="29:29" s="53" customFormat="1" ht="12.75" hidden="1">
      <c r="AC462" s="55"/>
    </row>
    <row r="463" spans="29:29" s="53" customFormat="1" ht="12.75" hidden="1">
      <c r="AC463" s="55"/>
    </row>
    <row r="464" spans="29:29" s="53" customFormat="1" ht="12.75" hidden="1">
      <c r="AC464" s="55"/>
    </row>
    <row r="465" spans="29:29" s="53" customFormat="1" ht="12.75" hidden="1">
      <c r="AC465" s="55"/>
    </row>
    <row r="466" spans="29:29" s="53" customFormat="1" ht="12.75" hidden="1">
      <c r="AC466" s="55"/>
    </row>
    <row r="467" spans="29:29" s="53" customFormat="1" ht="12.75" hidden="1">
      <c r="AC467" s="55"/>
    </row>
    <row r="468" spans="29:29" s="53" customFormat="1" ht="12.75" hidden="1">
      <c r="AC468" s="55"/>
    </row>
    <row r="469" spans="29:29" s="53" customFormat="1" ht="12.75" hidden="1">
      <c r="AC469" s="55"/>
    </row>
    <row r="470" spans="29:29" s="53" customFormat="1" ht="12.75" hidden="1">
      <c r="AC470" s="55"/>
    </row>
    <row r="471" spans="29:29" s="53" customFormat="1" ht="12.75" hidden="1">
      <c r="AC471" s="55"/>
    </row>
    <row r="472" spans="29:29" s="53" customFormat="1" ht="12.75" hidden="1">
      <c r="AC472" s="55"/>
    </row>
    <row r="473" spans="29:29" s="53" customFormat="1" ht="12.75" hidden="1">
      <c r="AC473" s="55"/>
    </row>
    <row r="474" spans="29:29" s="53" customFormat="1" ht="12.75" hidden="1">
      <c r="AC474" s="55"/>
    </row>
    <row r="475" spans="29:29" s="53" customFormat="1" ht="12.75" hidden="1">
      <c r="AC475" s="55"/>
    </row>
    <row r="476" spans="29:29" s="53" customFormat="1" ht="12.75" hidden="1">
      <c r="AC476" s="55"/>
    </row>
    <row r="477" spans="29:29" s="53" customFormat="1" ht="12.75" hidden="1">
      <c r="AC477" s="55"/>
    </row>
    <row r="478" spans="29:29" s="53" customFormat="1" ht="12.75" hidden="1">
      <c r="AC478" s="55"/>
    </row>
    <row r="479" spans="29:29" s="53" customFormat="1" ht="12.75" hidden="1">
      <c r="AC479" s="55"/>
    </row>
    <row r="480" spans="29:29" s="53" customFormat="1" ht="12.75" hidden="1">
      <c r="AC480" s="55"/>
    </row>
    <row r="481" spans="29:29" s="53" customFormat="1" ht="12.75" hidden="1">
      <c r="AC481" s="55"/>
    </row>
    <row r="482" spans="29:29" s="53" customFormat="1" ht="12.75" hidden="1">
      <c r="AC482" s="55"/>
    </row>
    <row r="483" spans="29:29" s="53" customFormat="1" ht="12.75" hidden="1">
      <c r="AC483" s="55"/>
    </row>
    <row r="484" spans="29:29" s="53" customFormat="1" ht="12.75" hidden="1">
      <c r="AC484" s="55"/>
    </row>
    <row r="485" spans="29:29" s="53" customFormat="1" ht="12.75" hidden="1">
      <c r="AC485" s="55"/>
    </row>
    <row r="486" spans="29:29" s="53" customFormat="1" ht="12.75" hidden="1">
      <c r="AC486" s="55"/>
    </row>
    <row r="487" spans="29:29" s="53" customFormat="1" ht="12.75" hidden="1">
      <c r="AC487" s="55"/>
    </row>
    <row r="488" spans="29:29" s="53" customFormat="1" ht="12.75" hidden="1">
      <c r="AC488" s="55"/>
    </row>
    <row r="489" spans="29:29" s="53" customFormat="1" ht="12.75" hidden="1">
      <c r="AC489" s="55"/>
    </row>
    <row r="490" spans="29:29" s="53" customFormat="1" ht="12.75" hidden="1">
      <c r="AC490" s="55"/>
    </row>
    <row r="491" spans="29:29" s="53" customFormat="1" ht="12.75" hidden="1">
      <c r="AC491" s="55"/>
    </row>
    <row r="492" spans="29:29" s="53" customFormat="1" ht="12.75" hidden="1">
      <c r="AC492" s="55"/>
    </row>
    <row r="493" spans="29:29" s="53" customFormat="1" ht="12.75" hidden="1">
      <c r="AC493" s="55"/>
    </row>
    <row r="494" spans="29:29" s="53" customFormat="1" ht="12.75" hidden="1">
      <c r="AC494" s="55"/>
    </row>
    <row r="495" spans="29:29" s="53" customFormat="1" ht="12.75" hidden="1">
      <c r="AC495" s="55"/>
    </row>
    <row r="496" spans="29:29" s="53" customFormat="1" ht="12.75" hidden="1">
      <c r="AC496" s="55"/>
    </row>
    <row r="497" spans="29:29" s="53" customFormat="1" ht="12.75" hidden="1">
      <c r="AC497" s="55"/>
    </row>
    <row r="498" spans="29:29" s="53" customFormat="1" ht="12.75" hidden="1">
      <c r="AC498" s="55"/>
    </row>
    <row r="499" spans="29:29" s="53" customFormat="1" ht="12.75" hidden="1">
      <c r="AC499" s="55"/>
    </row>
    <row r="500" spans="29:29" s="53" customFormat="1" ht="12.75" hidden="1">
      <c r="AC500" s="55"/>
    </row>
    <row r="501" spans="29:29" s="53" customFormat="1" ht="12.75" hidden="1">
      <c r="AC501" s="55"/>
    </row>
    <row r="502" spans="29:29" s="53" customFormat="1" ht="12.75" hidden="1">
      <c r="AC502" s="55"/>
    </row>
    <row r="503" spans="29:29" s="53" customFormat="1" ht="12.75" hidden="1">
      <c r="AC503" s="55"/>
    </row>
    <row r="504" spans="29:29" s="53" customFormat="1" ht="12.75" hidden="1">
      <c r="AC504" s="55"/>
    </row>
    <row r="505" spans="29:29" s="53" customFormat="1" ht="12.75" hidden="1">
      <c r="AC505" s="55"/>
    </row>
    <row r="506" spans="29:29" s="53" customFormat="1" ht="12.75" hidden="1">
      <c r="AC506" s="55"/>
    </row>
    <row r="507" spans="29:29" s="53" customFormat="1" ht="12.75" hidden="1">
      <c r="AC507" s="55"/>
    </row>
    <row r="508" spans="29:29" s="53" customFormat="1" ht="12.75" hidden="1">
      <c r="AC508" s="55"/>
    </row>
    <row r="509" spans="29:29" s="53" customFormat="1" ht="12.75" hidden="1">
      <c r="AC509" s="55"/>
    </row>
    <row r="510" spans="29:29" s="53" customFormat="1" ht="12.75" hidden="1">
      <c r="AC510" s="55"/>
    </row>
    <row r="511" spans="29:29" s="53" customFormat="1" ht="12.75" hidden="1">
      <c r="AC511" s="55"/>
    </row>
    <row r="512" spans="29:29" s="53" customFormat="1" ht="12.75" hidden="1">
      <c r="AC512" s="55"/>
    </row>
    <row r="513" spans="29:29" s="53" customFormat="1" ht="12.75" hidden="1">
      <c r="AC513" s="55"/>
    </row>
    <row r="514" spans="29:29" s="53" customFormat="1" ht="12.75" hidden="1">
      <c r="AC514" s="55"/>
    </row>
    <row r="515" spans="29:29" s="53" customFormat="1" ht="12.75" hidden="1">
      <c r="AC515" s="55"/>
    </row>
    <row r="516" spans="29:29" s="53" customFormat="1" ht="12.75" hidden="1">
      <c r="AC516" s="55"/>
    </row>
    <row r="517" spans="29:29" s="53" customFormat="1" ht="12.75" hidden="1">
      <c r="AC517" s="55"/>
    </row>
    <row r="518" spans="29:29" s="53" customFormat="1" ht="12.75" hidden="1">
      <c r="AC518" s="55"/>
    </row>
    <row r="519" spans="29:29" s="53" customFormat="1" ht="12.75" hidden="1">
      <c r="AC519" s="55"/>
    </row>
    <row r="520" spans="29:29" s="53" customFormat="1" ht="12.75" hidden="1">
      <c r="AC520" s="55"/>
    </row>
    <row r="521" spans="29:29" s="53" customFormat="1" ht="12.75" hidden="1">
      <c r="AC521" s="55"/>
    </row>
    <row r="522" spans="29:29" s="53" customFormat="1" ht="12.75" hidden="1">
      <c r="AC522" s="55"/>
    </row>
    <row r="523" spans="29:29" s="53" customFormat="1" ht="12.75" hidden="1">
      <c r="AC523" s="55"/>
    </row>
    <row r="524" spans="29:29" s="53" customFormat="1" ht="12.75" hidden="1">
      <c r="AC524" s="55"/>
    </row>
    <row r="525" spans="29:29" s="53" customFormat="1" ht="12.75" hidden="1">
      <c r="AC525" s="55"/>
    </row>
    <row r="526" spans="29:29" s="53" customFormat="1" ht="12.75" hidden="1">
      <c r="AC526" s="55"/>
    </row>
    <row r="527" spans="29:29" s="53" customFormat="1" ht="12.75" hidden="1">
      <c r="AC527" s="55"/>
    </row>
    <row r="528" spans="29:29" s="53" customFormat="1" ht="12.75" hidden="1">
      <c r="AC528" s="55"/>
    </row>
    <row r="529" spans="29:29" s="53" customFormat="1" ht="12.75" hidden="1">
      <c r="AC529" s="55"/>
    </row>
    <row r="530" spans="29:29" s="53" customFormat="1" ht="12.75" hidden="1">
      <c r="AC530" s="55"/>
    </row>
    <row r="531" spans="29:29" s="53" customFormat="1" ht="12.75" hidden="1">
      <c r="AC531" s="55"/>
    </row>
    <row r="532" spans="29:29" s="53" customFormat="1" ht="12.75" hidden="1">
      <c r="AC532" s="55"/>
    </row>
    <row r="533" spans="29:29" s="53" customFormat="1" ht="12.75" hidden="1">
      <c r="AC533" s="55"/>
    </row>
    <row r="534" spans="29:29" s="53" customFormat="1" ht="12.75" hidden="1">
      <c r="AC534" s="55"/>
    </row>
    <row r="535" spans="29:29" s="53" customFormat="1" ht="12.75" hidden="1">
      <c r="AC535" s="55"/>
    </row>
    <row r="536" spans="29:29" s="53" customFormat="1" ht="12.75" hidden="1">
      <c r="AC536" s="55"/>
    </row>
    <row r="537" spans="29:29" s="53" customFormat="1" ht="12.75" hidden="1">
      <c r="AC537" s="55"/>
    </row>
    <row r="538" spans="29:29" s="53" customFormat="1" ht="12.75" hidden="1">
      <c r="AC538" s="55"/>
    </row>
    <row r="539" spans="29:29" s="53" customFormat="1" ht="12.75" hidden="1">
      <c r="AC539" s="55"/>
    </row>
    <row r="540" spans="29:29" s="53" customFormat="1" ht="12.75" hidden="1">
      <c r="AC540" s="55"/>
    </row>
    <row r="541" spans="29:29" s="53" customFormat="1" ht="12.75" hidden="1">
      <c r="AC541" s="55"/>
    </row>
    <row r="542" spans="29:29" s="53" customFormat="1" ht="12.75" hidden="1">
      <c r="AC542" s="55"/>
    </row>
    <row r="543" spans="29:29" s="53" customFormat="1" ht="12.75" hidden="1">
      <c r="AC543" s="55"/>
    </row>
    <row r="544" spans="29:29" s="53" customFormat="1" ht="12.75" hidden="1">
      <c r="AC544" s="55"/>
    </row>
    <row r="545" spans="29:29" s="53" customFormat="1" ht="12.75" hidden="1">
      <c r="AC545" s="55"/>
    </row>
    <row r="546" spans="29:29" s="53" customFormat="1" ht="12.75" hidden="1">
      <c r="AC546" s="55"/>
    </row>
    <row r="547" spans="29:29" s="53" customFormat="1" ht="12.75" hidden="1">
      <c r="AC547" s="55"/>
    </row>
    <row r="548" spans="29:29" s="53" customFormat="1" ht="12.75" hidden="1">
      <c r="AC548" s="55"/>
    </row>
    <row r="549" spans="29:29" s="53" customFormat="1" ht="12.75" hidden="1">
      <c r="AC549" s="55"/>
    </row>
    <row r="550" spans="29:29" s="53" customFormat="1" ht="12.75" hidden="1">
      <c r="AC550" s="55"/>
    </row>
    <row r="551" spans="29:29" s="53" customFormat="1" ht="12.75" hidden="1">
      <c r="AC551" s="55"/>
    </row>
    <row r="552" spans="29:29" s="53" customFormat="1" ht="12.75" hidden="1">
      <c r="AC552" s="55"/>
    </row>
    <row r="553" spans="29:29" s="53" customFormat="1" ht="12.75" hidden="1">
      <c r="AC553" s="55"/>
    </row>
    <row r="554" spans="29:29" s="53" customFormat="1" ht="12.75" hidden="1">
      <c r="AC554" s="55"/>
    </row>
    <row r="555" spans="29:29" s="53" customFormat="1" ht="12.75" hidden="1">
      <c r="AC555" s="55"/>
    </row>
    <row r="556" spans="29:29" s="53" customFormat="1" ht="12.75" hidden="1">
      <c r="AC556" s="55"/>
    </row>
    <row r="557" spans="29:29" s="53" customFormat="1" ht="12.75" hidden="1">
      <c r="AC557" s="55"/>
    </row>
    <row r="558" spans="29:29" s="53" customFormat="1" ht="12.75" hidden="1">
      <c r="AC558" s="55"/>
    </row>
    <row r="559" spans="29:29" s="53" customFormat="1" ht="12.75" hidden="1">
      <c r="AC559" s="55"/>
    </row>
    <row r="560" spans="29:29" s="53" customFormat="1" ht="12.75" hidden="1">
      <c r="AC560" s="55"/>
    </row>
    <row r="561" spans="29:29" s="53" customFormat="1" ht="12.75" hidden="1">
      <c r="AC561" s="55"/>
    </row>
    <row r="562" spans="29:29" s="53" customFormat="1" ht="12.75" hidden="1">
      <c r="AC562" s="55"/>
    </row>
    <row r="563" spans="29:29" s="53" customFormat="1" ht="12.75" hidden="1">
      <c r="AC563" s="55"/>
    </row>
    <row r="564" spans="29:29" s="53" customFormat="1" ht="12.75" hidden="1">
      <c r="AC564" s="55"/>
    </row>
    <row r="565" spans="29:29" s="53" customFormat="1" ht="12.75" hidden="1">
      <c r="AC565" s="55"/>
    </row>
    <row r="566" spans="29:29" s="53" customFormat="1" ht="12.75" hidden="1">
      <c r="AC566" s="55"/>
    </row>
    <row r="567" spans="29:29" s="53" customFormat="1" ht="12.75" hidden="1">
      <c r="AC567" s="55"/>
    </row>
    <row r="568" spans="29:29" s="53" customFormat="1" ht="12.75" hidden="1">
      <c r="AC568" s="55"/>
    </row>
    <row r="569" spans="29:29" s="53" customFormat="1" ht="12.75" hidden="1">
      <c r="AC569" s="55"/>
    </row>
    <row r="570" spans="29:29" s="53" customFormat="1" ht="12.75" hidden="1">
      <c r="AC570" s="55"/>
    </row>
    <row r="571" spans="29:29" s="53" customFormat="1" ht="12.75" hidden="1">
      <c r="AC571" s="55"/>
    </row>
    <row r="572" spans="29:29" s="53" customFormat="1" ht="12.75" hidden="1">
      <c r="AC572" s="55"/>
    </row>
    <row r="573" spans="29:29" s="53" customFormat="1" ht="12.75" hidden="1">
      <c r="AC573" s="55"/>
    </row>
    <row r="574" spans="29:29" s="53" customFormat="1" ht="12.75" hidden="1">
      <c r="AC574" s="55"/>
    </row>
    <row r="575" spans="29:29" s="53" customFormat="1" ht="12.75" hidden="1">
      <c r="AC575" s="55"/>
    </row>
    <row r="576" spans="29:29" s="53" customFormat="1" ht="12.75" hidden="1">
      <c r="AC576" s="55"/>
    </row>
    <row r="577" spans="29:29" s="53" customFormat="1" ht="12.75" hidden="1">
      <c r="AC577" s="55"/>
    </row>
    <row r="578" spans="29:29" s="53" customFormat="1" ht="12.75" hidden="1">
      <c r="AC578" s="55"/>
    </row>
    <row r="579" spans="29:29" s="53" customFormat="1" ht="12.75" hidden="1">
      <c r="AC579" s="55"/>
    </row>
    <row r="580" spans="29:29" s="53" customFormat="1" ht="12.75" hidden="1">
      <c r="AC580" s="55"/>
    </row>
    <row r="581" spans="29:29" s="53" customFormat="1" ht="12.75" hidden="1">
      <c r="AC581" s="55"/>
    </row>
    <row r="582" spans="29:29" s="53" customFormat="1" ht="12.75" hidden="1">
      <c r="AC582" s="55"/>
    </row>
    <row r="583" spans="29:29" s="53" customFormat="1" ht="12.75" hidden="1">
      <c r="AC583" s="55"/>
    </row>
    <row r="584" spans="29:29" s="53" customFormat="1" ht="12.75" hidden="1">
      <c r="AC584" s="55"/>
    </row>
    <row r="585" spans="29:29" s="53" customFormat="1" ht="12.75" hidden="1">
      <c r="AC585" s="55"/>
    </row>
    <row r="586" spans="29:29" s="53" customFormat="1" ht="12.75" hidden="1">
      <c r="AC586" s="55"/>
    </row>
    <row r="587" spans="29:29" s="53" customFormat="1" ht="12.75" hidden="1">
      <c r="AC587" s="55"/>
    </row>
    <row r="588" spans="29:29" s="53" customFormat="1" ht="12.75" hidden="1">
      <c r="AC588" s="55"/>
    </row>
    <row r="589" spans="29:29" s="53" customFormat="1" ht="12.75" hidden="1">
      <c r="AC589" s="55"/>
    </row>
    <row r="590" spans="29:29" s="53" customFormat="1" ht="12.75" hidden="1">
      <c r="AC590" s="55"/>
    </row>
    <row r="591" spans="29:29" s="53" customFormat="1" ht="12.75" hidden="1">
      <c r="AC591" s="55"/>
    </row>
    <row r="592" spans="29:29" s="53" customFormat="1" ht="12.75" hidden="1">
      <c r="AC592" s="55"/>
    </row>
    <row r="593" spans="29:29" s="53" customFormat="1" ht="12.75" hidden="1">
      <c r="AC593" s="55"/>
    </row>
    <row r="594" spans="29:29" s="53" customFormat="1" ht="12.75" hidden="1">
      <c r="AC594" s="55"/>
    </row>
    <row r="595" spans="29:29" s="53" customFormat="1" ht="12.75" hidden="1">
      <c r="AC595" s="55"/>
    </row>
    <row r="596" spans="29:29" s="53" customFormat="1" ht="12.75" hidden="1">
      <c r="AC596" s="55"/>
    </row>
    <row r="597" spans="29:29" s="53" customFormat="1" ht="12.75" hidden="1">
      <c r="AC597" s="55"/>
    </row>
    <row r="598" spans="29:29" s="53" customFormat="1" ht="12.75" hidden="1">
      <c r="AC598" s="55"/>
    </row>
    <row r="599" spans="29:29" s="53" customFormat="1" ht="12.75" hidden="1">
      <c r="AC599" s="55"/>
    </row>
    <row r="600" spans="29:29" s="53" customFormat="1" ht="12.75" hidden="1">
      <c r="AC600" s="55"/>
    </row>
    <row r="601" spans="29:29" s="53" customFormat="1" ht="12.75" hidden="1">
      <c r="AC601" s="55"/>
    </row>
    <row r="602" spans="29:29" s="53" customFormat="1" ht="12.75" hidden="1">
      <c r="AC602" s="55"/>
    </row>
    <row r="603" spans="29:29" s="53" customFormat="1" ht="12.75" hidden="1">
      <c r="AC603" s="55"/>
    </row>
    <row r="604" spans="29:29" s="53" customFormat="1" ht="12.75" hidden="1">
      <c r="AC604" s="55"/>
    </row>
    <row r="605" spans="29:29" s="53" customFormat="1" ht="12.75" hidden="1">
      <c r="AC605" s="55"/>
    </row>
    <row r="606" spans="29:29" s="53" customFormat="1" ht="12.75" hidden="1">
      <c r="AC606" s="55"/>
    </row>
    <row r="607" spans="29:29" s="53" customFormat="1" ht="12.75" hidden="1">
      <c r="AC607" s="55"/>
    </row>
    <row r="608" spans="29:29" s="53" customFormat="1" ht="12.75" hidden="1">
      <c r="AC608" s="55"/>
    </row>
    <row r="609" spans="29:29" s="53" customFormat="1" ht="12.75" hidden="1">
      <c r="AC609" s="55"/>
    </row>
    <row r="610" spans="29:29" s="53" customFormat="1" ht="12.75" hidden="1">
      <c r="AC610" s="55"/>
    </row>
    <row r="611" spans="29:29" s="53" customFormat="1" ht="12.75" hidden="1">
      <c r="AC611" s="55"/>
    </row>
    <row r="612" spans="29:29" s="53" customFormat="1" ht="12.75" hidden="1">
      <c r="AC612" s="55"/>
    </row>
    <row r="613" spans="29:29" s="53" customFormat="1" ht="12.75" hidden="1">
      <c r="AC613" s="55"/>
    </row>
    <row r="614" spans="29:29" s="53" customFormat="1" ht="12.75" hidden="1">
      <c r="AC614" s="55"/>
    </row>
    <row r="615" spans="29:29" s="53" customFormat="1" ht="12.75" hidden="1">
      <c r="AC615" s="55"/>
    </row>
    <row r="616" spans="29:29" s="53" customFormat="1" ht="12.75" hidden="1">
      <c r="AC616" s="55"/>
    </row>
    <row r="617" spans="29:29" s="53" customFormat="1" ht="12.75" hidden="1">
      <c r="AC617" s="55"/>
    </row>
    <row r="618" spans="29:29" s="53" customFormat="1" ht="12.75" hidden="1">
      <c r="AC618" s="55"/>
    </row>
    <row r="619" spans="29:29" s="53" customFormat="1" ht="12.75" hidden="1">
      <c r="AC619" s="55"/>
    </row>
    <row r="620" spans="29:29" s="53" customFormat="1" ht="12.75" hidden="1">
      <c r="AC620" s="55"/>
    </row>
    <row r="621" spans="29:29" s="53" customFormat="1" ht="12.75" hidden="1">
      <c r="AC621" s="55"/>
    </row>
    <row r="622" spans="29:29" s="53" customFormat="1" ht="12.75" hidden="1">
      <c r="AC622" s="55"/>
    </row>
    <row r="623" spans="29:29" s="53" customFormat="1" ht="12.75" hidden="1">
      <c r="AC623" s="55"/>
    </row>
    <row r="624" spans="29:29" s="53" customFormat="1" ht="12.75" hidden="1">
      <c r="AC624" s="55"/>
    </row>
    <row r="625" spans="29:29" s="53" customFormat="1" ht="12.75" hidden="1">
      <c r="AC625" s="55"/>
    </row>
    <row r="626" spans="29:29" s="53" customFormat="1" ht="12.75" hidden="1">
      <c r="AC626" s="55"/>
    </row>
    <row r="627" spans="29:29" s="53" customFormat="1" ht="12.75" hidden="1">
      <c r="AC627" s="55"/>
    </row>
    <row r="628" spans="29:29" s="53" customFormat="1" ht="12.75" hidden="1">
      <c r="AC628" s="55"/>
    </row>
    <row r="629" spans="29:29" s="53" customFormat="1" ht="12.75" hidden="1">
      <c r="AC629" s="55"/>
    </row>
    <row r="630" spans="29:29" s="53" customFormat="1" ht="12.75" hidden="1">
      <c r="AC630" s="55"/>
    </row>
    <row r="631" spans="29:29" s="53" customFormat="1" ht="12.75" hidden="1">
      <c r="AC631" s="55"/>
    </row>
    <row r="632" spans="29:29" s="53" customFormat="1" ht="12.75" hidden="1">
      <c r="AC632" s="55"/>
    </row>
    <row r="633" spans="29:29" s="53" customFormat="1" ht="12.75" hidden="1">
      <c r="AC633" s="55"/>
    </row>
    <row r="634" spans="29:29" s="53" customFormat="1" ht="12.75" hidden="1">
      <c r="AC634" s="55"/>
    </row>
    <row r="635" spans="29:29" s="53" customFormat="1" ht="12.75" hidden="1">
      <c r="AC635" s="55"/>
    </row>
    <row r="636" spans="29:29" s="53" customFormat="1" ht="12.75" hidden="1">
      <c r="AC636" s="55"/>
    </row>
    <row r="637" spans="29:29" s="53" customFormat="1" ht="12.75" hidden="1">
      <c r="AC637" s="55"/>
    </row>
    <row r="638" spans="29:29" s="53" customFormat="1" ht="12.75" hidden="1">
      <c r="AC638" s="55"/>
    </row>
    <row r="639" spans="29:29" s="53" customFormat="1" ht="12.75" hidden="1">
      <c r="AC639" s="55"/>
    </row>
    <row r="640" spans="29:29" s="53" customFormat="1" ht="12.75" hidden="1">
      <c r="AC640" s="55"/>
    </row>
    <row r="641" spans="29:29" s="53" customFormat="1" ht="12.75" hidden="1">
      <c r="AC641" s="55"/>
    </row>
    <row r="642" spans="29:29" s="53" customFormat="1" ht="12.75" hidden="1">
      <c r="AC642" s="55"/>
    </row>
    <row r="643" spans="29:29" s="53" customFormat="1" ht="12.75" hidden="1">
      <c r="AC643" s="55"/>
    </row>
    <row r="644" spans="29:29" s="53" customFormat="1" ht="12.75" hidden="1">
      <c r="AC644" s="55"/>
    </row>
    <row r="645" spans="29:29" s="53" customFormat="1" ht="12.75" hidden="1">
      <c r="AC645" s="55"/>
    </row>
    <row r="646" spans="29:29" s="53" customFormat="1" ht="12.75" hidden="1">
      <c r="AC646" s="55"/>
    </row>
    <row r="647" spans="29:29" s="53" customFormat="1" ht="12.75" hidden="1">
      <c r="AC647" s="55"/>
    </row>
    <row r="648" spans="29:29" s="53" customFormat="1" ht="12.75" hidden="1">
      <c r="AC648" s="55"/>
    </row>
    <row r="649" spans="29:29" s="53" customFormat="1" ht="12.75" hidden="1">
      <c r="AC649" s="55"/>
    </row>
    <row r="650" spans="29:29" s="53" customFormat="1" ht="12.75" hidden="1">
      <c r="AC650" s="55"/>
    </row>
    <row r="651" spans="29:29" s="53" customFormat="1" ht="12.75" hidden="1">
      <c r="AC651" s="55"/>
    </row>
    <row r="652" spans="29:29" s="53" customFormat="1" ht="12.75" hidden="1">
      <c r="AC652" s="55"/>
    </row>
    <row r="653" spans="29:29" s="53" customFormat="1" ht="12.75" hidden="1">
      <c r="AC653" s="55"/>
    </row>
    <row r="654" spans="29:29" s="53" customFormat="1" ht="12.75" hidden="1">
      <c r="AC654" s="55"/>
    </row>
    <row r="655" spans="29:29" s="53" customFormat="1" ht="12.75" hidden="1">
      <c r="AC655" s="55"/>
    </row>
    <row r="656" spans="29:29" s="53" customFormat="1" ht="12.75" hidden="1">
      <c r="AC656" s="55"/>
    </row>
    <row r="657" spans="29:29" s="53" customFormat="1" ht="12.75" hidden="1">
      <c r="AC657" s="55"/>
    </row>
    <row r="658" spans="29:29" s="53" customFormat="1" ht="12.75" hidden="1">
      <c r="AC658" s="55"/>
    </row>
    <row r="659" spans="29:29" s="53" customFormat="1" ht="12.75" hidden="1">
      <c r="AC659" s="55"/>
    </row>
    <row r="660" spans="29:29" s="53" customFormat="1" ht="12.75" hidden="1">
      <c r="AC660" s="55"/>
    </row>
    <row r="661" spans="29:29" s="53" customFormat="1" ht="12.75" hidden="1">
      <c r="AC661" s="55"/>
    </row>
    <row r="662" spans="29:29" s="53" customFormat="1" ht="12.75" hidden="1">
      <c r="AC662" s="55"/>
    </row>
    <row r="663" spans="29:29" s="53" customFormat="1" ht="12.75" hidden="1">
      <c r="AC663" s="55"/>
    </row>
    <row r="664" spans="29:29" s="53" customFormat="1" ht="12.75" hidden="1">
      <c r="AC664" s="55"/>
    </row>
    <row r="665" spans="29:29" s="53" customFormat="1" ht="12.75" hidden="1">
      <c r="AC665" s="55"/>
    </row>
    <row r="666" spans="29:29" s="53" customFormat="1" ht="12.75" hidden="1">
      <c r="AC666" s="55"/>
    </row>
    <row r="667" spans="29:29" s="53" customFormat="1" ht="12.75" hidden="1">
      <c r="AC667" s="55"/>
    </row>
    <row r="668" spans="29:29" s="53" customFormat="1" ht="12.75" hidden="1">
      <c r="AC668" s="55"/>
    </row>
    <row r="669" spans="29:29" s="53" customFormat="1" ht="12.75" hidden="1">
      <c r="AC669" s="55"/>
    </row>
    <row r="670" spans="29:29" s="53" customFormat="1" ht="12.75" hidden="1">
      <c r="AC670" s="55"/>
    </row>
    <row r="671" spans="29:29" s="53" customFormat="1" ht="12.75" hidden="1">
      <c r="AC671" s="55"/>
    </row>
    <row r="672" spans="29:29" s="53" customFormat="1" ht="12.75" hidden="1">
      <c r="AC672" s="55"/>
    </row>
    <row r="673" spans="29:29" s="53" customFormat="1" ht="12.75" hidden="1">
      <c r="AC673" s="55"/>
    </row>
    <row r="674" spans="29:29" s="53" customFormat="1" ht="12.75" hidden="1">
      <c r="AC674" s="55"/>
    </row>
    <row r="675" spans="29:29" s="53" customFormat="1" ht="12.75" hidden="1">
      <c r="AC675" s="55"/>
    </row>
    <row r="676" spans="29:29" s="53" customFormat="1" ht="12.75" hidden="1">
      <c r="AC676" s="55"/>
    </row>
    <row r="677" spans="29:29" s="53" customFormat="1" ht="12.75" hidden="1">
      <c r="AC677" s="55"/>
    </row>
    <row r="678" spans="29:29" s="53" customFormat="1" ht="12.75" hidden="1">
      <c r="AC678" s="55"/>
    </row>
    <row r="679" spans="29:29" s="53" customFormat="1" ht="12.75" hidden="1">
      <c r="AC679" s="55"/>
    </row>
    <row r="680" spans="29:29" s="53" customFormat="1" ht="12.75" hidden="1">
      <c r="AC680" s="55"/>
    </row>
    <row r="681" spans="29:29" s="53" customFormat="1" ht="12.75" hidden="1">
      <c r="AC681" s="55"/>
    </row>
    <row r="682" spans="29:29" s="53" customFormat="1" ht="12.75" hidden="1">
      <c r="AC682" s="55"/>
    </row>
    <row r="683" spans="29:29" s="53" customFormat="1" ht="12.75" hidden="1">
      <c r="AC683" s="55"/>
    </row>
    <row r="684" spans="29:29" s="53" customFormat="1" ht="12.75" hidden="1">
      <c r="AC684" s="55"/>
    </row>
    <row r="685" spans="29:29" s="53" customFormat="1" ht="12.75" hidden="1">
      <c r="AC685" s="55"/>
    </row>
    <row r="686" spans="29:29" s="53" customFormat="1" ht="12.75" hidden="1">
      <c r="AC686" s="55"/>
    </row>
    <row r="687" spans="29:29" s="53" customFormat="1" ht="12.75" hidden="1">
      <c r="AC687" s="55"/>
    </row>
    <row r="688" spans="29:29" s="53" customFormat="1" ht="12.75" hidden="1">
      <c r="AC688" s="55"/>
    </row>
    <row r="689" spans="29:29" s="53" customFormat="1" ht="12.75" hidden="1">
      <c r="AC689" s="55"/>
    </row>
    <row r="690" spans="29:29" s="53" customFormat="1" ht="12.75" hidden="1">
      <c r="AC690" s="55"/>
    </row>
    <row r="691" spans="29:29" s="53" customFormat="1" ht="12.75" hidden="1">
      <c r="AC691" s="55"/>
    </row>
    <row r="692" spans="29:29" s="53" customFormat="1" ht="12.75" hidden="1">
      <c r="AC692" s="55"/>
    </row>
    <row r="693" spans="29:29" s="53" customFormat="1" ht="12.75" hidden="1">
      <c r="AC693" s="55"/>
    </row>
    <row r="694" spans="29:29" s="53" customFormat="1" ht="12.75" hidden="1">
      <c r="AC694" s="55"/>
    </row>
    <row r="695" spans="29:29" s="53" customFormat="1" ht="12.75" hidden="1">
      <c r="AC695" s="55"/>
    </row>
    <row r="696" spans="29:29" s="53" customFormat="1" ht="12.75" hidden="1">
      <c r="AC696" s="55"/>
    </row>
    <row r="697" spans="29:29" s="53" customFormat="1" ht="12.75" hidden="1">
      <c r="AC697" s="55"/>
    </row>
    <row r="698" spans="29:29" s="53" customFormat="1" ht="12.75" hidden="1">
      <c r="AC698" s="55"/>
    </row>
    <row r="699" spans="29:29" s="53" customFormat="1" ht="12.75" hidden="1">
      <c r="AC699" s="55"/>
    </row>
    <row r="700" spans="29:29" s="53" customFormat="1" ht="12.75" hidden="1">
      <c r="AC700" s="55"/>
    </row>
    <row r="701" spans="29:29" s="53" customFormat="1" ht="12.75" hidden="1">
      <c r="AC701" s="55"/>
    </row>
    <row r="702" spans="29:29" s="53" customFormat="1" ht="12.75" hidden="1">
      <c r="AC702" s="55"/>
    </row>
    <row r="703" spans="29:29" s="53" customFormat="1" ht="12.75" hidden="1">
      <c r="AC703" s="55"/>
    </row>
    <row r="704" spans="29:29" s="53" customFormat="1" ht="12.75" hidden="1">
      <c r="AC704" s="55"/>
    </row>
    <row r="705" spans="29:29" s="53" customFormat="1" ht="12.75" hidden="1">
      <c r="AC705" s="55"/>
    </row>
    <row r="706" spans="29:29" s="53" customFormat="1" ht="12.75" hidden="1">
      <c r="AC706" s="55"/>
    </row>
    <row r="707" spans="29:29" s="53" customFormat="1" ht="12.75" hidden="1">
      <c r="AC707" s="55"/>
    </row>
    <row r="708" spans="29:29" s="53" customFormat="1" ht="12.75" hidden="1">
      <c r="AC708" s="55"/>
    </row>
    <row r="709" spans="29:29" s="53" customFormat="1" ht="12.75" hidden="1">
      <c r="AC709" s="55"/>
    </row>
    <row r="710" spans="29:29" s="53" customFormat="1" ht="12.75" hidden="1">
      <c r="AC710" s="55"/>
    </row>
    <row r="711" spans="29:29" s="53" customFormat="1" ht="12.75" hidden="1">
      <c r="AC711" s="55"/>
    </row>
    <row r="712" spans="29:29" s="53" customFormat="1" ht="12.75" hidden="1">
      <c r="AC712" s="55"/>
    </row>
    <row r="713" spans="29:29" s="53" customFormat="1" ht="12.75" hidden="1">
      <c r="AC713" s="55"/>
    </row>
    <row r="714" spans="29:29" s="53" customFormat="1" ht="12.75" hidden="1">
      <c r="AC714" s="55"/>
    </row>
    <row r="715" spans="29:29" s="53" customFormat="1" ht="12.75" hidden="1">
      <c r="AC715" s="55"/>
    </row>
    <row r="716" spans="29:29" s="53" customFormat="1" ht="12.75" hidden="1">
      <c r="AC716" s="55"/>
    </row>
    <row r="717" spans="29:29" s="53" customFormat="1" ht="12.75" hidden="1">
      <c r="AC717" s="55"/>
    </row>
    <row r="718" spans="29:29" s="53" customFormat="1" ht="12.75" hidden="1">
      <c r="AC718" s="55"/>
    </row>
    <row r="719" spans="29:29" s="53" customFormat="1" ht="12.75" hidden="1">
      <c r="AC719" s="55"/>
    </row>
    <row r="720" spans="29:29" s="53" customFormat="1" ht="12.75" hidden="1">
      <c r="AC720" s="55"/>
    </row>
    <row r="721" spans="29:29" s="53" customFormat="1" ht="12.75" hidden="1">
      <c r="AC721" s="55"/>
    </row>
    <row r="722" spans="29:29" s="53" customFormat="1" ht="12.75" hidden="1">
      <c r="AC722" s="55"/>
    </row>
    <row r="723" spans="29:29" s="53" customFormat="1" ht="12.75" hidden="1">
      <c r="AC723" s="55"/>
    </row>
    <row r="724" spans="29:29" s="53" customFormat="1" ht="12.75" hidden="1">
      <c r="AC724" s="55"/>
    </row>
    <row r="725" spans="29:29" s="53" customFormat="1" ht="12.75" hidden="1">
      <c r="AC725" s="55"/>
    </row>
    <row r="726" spans="29:29" s="53" customFormat="1" ht="12.75" hidden="1">
      <c r="AC726" s="55"/>
    </row>
    <row r="727" spans="29:29" s="53" customFormat="1" ht="12.75" hidden="1">
      <c r="AC727" s="55"/>
    </row>
    <row r="728" spans="29:29" s="53" customFormat="1" ht="12.75" hidden="1">
      <c r="AC728" s="55"/>
    </row>
    <row r="729" spans="29:29" s="53" customFormat="1" ht="12.75" hidden="1">
      <c r="AC729" s="55"/>
    </row>
    <row r="730" spans="29:29" s="53" customFormat="1" ht="12.75" hidden="1">
      <c r="AC730" s="55"/>
    </row>
    <row r="731" spans="29:29" s="53" customFormat="1" ht="12.75" hidden="1">
      <c r="AC731" s="55"/>
    </row>
    <row r="732" spans="29:29" s="53" customFormat="1" ht="12.75" hidden="1">
      <c r="AC732" s="55"/>
    </row>
    <row r="733" spans="29:29" s="53" customFormat="1" ht="12.75" hidden="1">
      <c r="AC733" s="55"/>
    </row>
    <row r="734" spans="29:29" s="53" customFormat="1" ht="12.75" hidden="1">
      <c r="AC734" s="55"/>
    </row>
    <row r="735" spans="29:29" s="53" customFormat="1" ht="12.75" hidden="1">
      <c r="AC735" s="55"/>
    </row>
    <row r="736" spans="29:29" s="53" customFormat="1" ht="12.75" hidden="1">
      <c r="AC736" s="55"/>
    </row>
    <row r="737" spans="29:29" s="53" customFormat="1" ht="12.75" hidden="1">
      <c r="AC737" s="55"/>
    </row>
    <row r="738" spans="29:29" s="53" customFormat="1" ht="12.75" hidden="1">
      <c r="AC738" s="55"/>
    </row>
    <row r="739" spans="29:29" s="53" customFormat="1" ht="12.75" hidden="1">
      <c r="AC739" s="55"/>
    </row>
    <row r="740" spans="29:29" s="53" customFormat="1" ht="12.75" hidden="1">
      <c r="AC740" s="55"/>
    </row>
    <row r="741" spans="29:29" s="53" customFormat="1" ht="12.75" hidden="1">
      <c r="AC741" s="55"/>
    </row>
    <row r="742" spans="29:29" s="53" customFormat="1" ht="12.75" hidden="1">
      <c r="AC742" s="55"/>
    </row>
    <row r="743" spans="29:29" s="53" customFormat="1" ht="12.75" hidden="1">
      <c r="AC743" s="55"/>
    </row>
    <row r="744" spans="29:29" s="53" customFormat="1" ht="12.75" hidden="1">
      <c r="AC744" s="55"/>
    </row>
    <row r="745" spans="29:29" s="53" customFormat="1" ht="12.75" hidden="1">
      <c r="AC745" s="55"/>
    </row>
    <row r="746" spans="29:29" s="53" customFormat="1" ht="12.75" hidden="1">
      <c r="AC746" s="55"/>
    </row>
    <row r="747" spans="29:29" s="53" customFormat="1" ht="12.75" hidden="1">
      <c r="AC747" s="55"/>
    </row>
    <row r="748" spans="29:29" s="53" customFormat="1" ht="12.75" hidden="1">
      <c r="AC748" s="55"/>
    </row>
    <row r="749" spans="29:29" s="53" customFormat="1" ht="12.75" hidden="1">
      <c r="AC749" s="55"/>
    </row>
    <row r="750" spans="29:29" s="53" customFormat="1" ht="12.75" hidden="1">
      <c r="AC750" s="55"/>
    </row>
    <row r="751" spans="29:29" s="53" customFormat="1" ht="12.75" hidden="1">
      <c r="AC751" s="55"/>
    </row>
    <row r="752" spans="29:29" s="53" customFormat="1" ht="12.75" hidden="1">
      <c r="AC752" s="55"/>
    </row>
    <row r="753" spans="29:29" s="53" customFormat="1" ht="12.75" hidden="1">
      <c r="AC753" s="55"/>
    </row>
    <row r="754" spans="29:29" s="53" customFormat="1" ht="12.75" hidden="1">
      <c r="AC754" s="55"/>
    </row>
    <row r="755" spans="29:29" s="53" customFormat="1" ht="12.75" hidden="1">
      <c r="AC755" s="55"/>
    </row>
    <row r="756" spans="29:29" s="53" customFormat="1" ht="12.75" hidden="1">
      <c r="AC756" s="55"/>
    </row>
    <row r="757" spans="29:29" s="53" customFormat="1" ht="12.75" hidden="1">
      <c r="AC757" s="55"/>
    </row>
    <row r="758" spans="29:29" s="53" customFormat="1" ht="12.75" hidden="1">
      <c r="AC758" s="55"/>
    </row>
    <row r="759" spans="29:29" s="53" customFormat="1" ht="12.75" hidden="1">
      <c r="AC759" s="55"/>
    </row>
    <row r="760" spans="29:29" s="53" customFormat="1" ht="12.75" hidden="1">
      <c r="AC760" s="55"/>
    </row>
    <row r="761" spans="29:29" s="53" customFormat="1" ht="12.75" hidden="1">
      <c r="AC761" s="55"/>
    </row>
    <row r="762" spans="29:29" s="53" customFormat="1" ht="12.75" hidden="1">
      <c r="AC762" s="55"/>
    </row>
    <row r="763" spans="29:29" s="53" customFormat="1" ht="12.75" hidden="1">
      <c r="AC763" s="55"/>
    </row>
    <row r="764" spans="29:29" s="53" customFormat="1" ht="12.75" hidden="1">
      <c r="AC764" s="55"/>
    </row>
    <row r="765" spans="29:29" s="53" customFormat="1" ht="12.75" hidden="1">
      <c r="AC765" s="55"/>
    </row>
    <row r="766" spans="29:29" s="53" customFormat="1" ht="12.75" hidden="1">
      <c r="AC766" s="55"/>
    </row>
    <row r="767" spans="29:29" s="53" customFormat="1" ht="12.75" hidden="1">
      <c r="AC767" s="55"/>
    </row>
    <row r="768" spans="29:29" s="53" customFormat="1" ht="12.75" hidden="1">
      <c r="AC768" s="55"/>
    </row>
    <row r="769" spans="29:29" s="53" customFormat="1" ht="12.75" hidden="1">
      <c r="AC769" s="55"/>
    </row>
    <row r="770" spans="29:29" s="53" customFormat="1" ht="12.75" hidden="1">
      <c r="AC770" s="55"/>
    </row>
    <row r="771" spans="29:29" s="53" customFormat="1" ht="12.75" hidden="1">
      <c r="AC771" s="55"/>
    </row>
    <row r="772" spans="29:29" s="53" customFormat="1" ht="12.75" hidden="1">
      <c r="AC772" s="55"/>
    </row>
    <row r="773" spans="29:29" s="53" customFormat="1" ht="12.75" hidden="1">
      <c r="AC773" s="55"/>
    </row>
    <row r="774" spans="29:29" s="53" customFormat="1" ht="12.75" hidden="1">
      <c r="AC774" s="55"/>
    </row>
    <row r="775" spans="29:29" s="53" customFormat="1" ht="12.75" hidden="1">
      <c r="AC775" s="55"/>
    </row>
    <row r="776" spans="29:29" s="53" customFormat="1" ht="12.75" hidden="1">
      <c r="AC776" s="55"/>
    </row>
    <row r="777" spans="29:29" s="53" customFormat="1" ht="12.75" hidden="1">
      <c r="AC777" s="55"/>
    </row>
    <row r="778" spans="29:29" s="53" customFormat="1" ht="12.75" hidden="1">
      <c r="AC778" s="55"/>
    </row>
    <row r="779" spans="29:29" s="53" customFormat="1" ht="12.75" hidden="1">
      <c r="AC779" s="55"/>
    </row>
    <row r="780" spans="29:29" s="53" customFormat="1" ht="12.75" hidden="1">
      <c r="AC780" s="55"/>
    </row>
    <row r="781" spans="29:29" s="53" customFormat="1" ht="12.75" hidden="1">
      <c r="AC781" s="55"/>
    </row>
    <row r="782" spans="29:29" s="53" customFormat="1" ht="12.75" hidden="1">
      <c r="AC782" s="55"/>
    </row>
    <row r="783" spans="29:29" s="53" customFormat="1" ht="12.75" hidden="1">
      <c r="AC783" s="55"/>
    </row>
    <row r="784" spans="29:29" s="53" customFormat="1" ht="12.75" hidden="1">
      <c r="AC784" s="55"/>
    </row>
    <row r="785" spans="29:29" s="53" customFormat="1" ht="12.75" hidden="1">
      <c r="AC785" s="55"/>
    </row>
    <row r="786" spans="29:29" s="53" customFormat="1" ht="12.75" hidden="1">
      <c r="AC786" s="55"/>
    </row>
    <row r="787" spans="29:29" s="53" customFormat="1" ht="12.75" hidden="1">
      <c r="AC787" s="55"/>
    </row>
    <row r="788" spans="29:29" s="53" customFormat="1" ht="12.75" hidden="1">
      <c r="AC788" s="55"/>
    </row>
    <row r="789" spans="29:29" s="53" customFormat="1" ht="12.75" hidden="1">
      <c r="AC789" s="55"/>
    </row>
    <row r="790" spans="29:29" s="53" customFormat="1" ht="12.75" hidden="1">
      <c r="AC790" s="55"/>
    </row>
    <row r="791" spans="29:29" s="53" customFormat="1" ht="12.75" hidden="1">
      <c r="AC791" s="55"/>
    </row>
    <row r="792" spans="29:29" s="53" customFormat="1" ht="12.75" hidden="1">
      <c r="AC792" s="55"/>
    </row>
    <row r="793" spans="29:29" s="53" customFormat="1" ht="12.75" hidden="1">
      <c r="AC793" s="55"/>
    </row>
    <row r="794" spans="29:29" s="53" customFormat="1" ht="12.75" hidden="1">
      <c r="AC794" s="55"/>
    </row>
    <row r="795" spans="29:29" s="53" customFormat="1" ht="12.75" hidden="1">
      <c r="AC795" s="55"/>
    </row>
    <row r="796" spans="29:29" s="53" customFormat="1" ht="12.75" hidden="1">
      <c r="AC796" s="55"/>
    </row>
    <row r="797" spans="29:29" s="53" customFormat="1" ht="12.75" hidden="1">
      <c r="AC797" s="55"/>
    </row>
    <row r="798" spans="29:29" s="53" customFormat="1" ht="12.75" hidden="1">
      <c r="AC798" s="55"/>
    </row>
    <row r="799" spans="29:29" s="53" customFormat="1" ht="12.75" hidden="1">
      <c r="AC799" s="55"/>
    </row>
    <row r="800" spans="29:29" s="53" customFormat="1" ht="12.75" hidden="1">
      <c r="AC800" s="55"/>
    </row>
    <row r="801" spans="29:29" s="53" customFormat="1" ht="12.75" hidden="1">
      <c r="AC801" s="55"/>
    </row>
    <row r="802" spans="29:29" s="53" customFormat="1" ht="12.75" hidden="1">
      <c r="AC802" s="55"/>
    </row>
    <row r="803" spans="29:29" s="53" customFormat="1" ht="12.75" hidden="1">
      <c r="AC803" s="55"/>
    </row>
    <row r="804" spans="29:29" s="53" customFormat="1" ht="12.75" hidden="1">
      <c r="AC804" s="55"/>
    </row>
    <row r="805" spans="29:29" s="53" customFormat="1" ht="12.75" hidden="1">
      <c r="AC805" s="55"/>
    </row>
    <row r="806" spans="29:29" s="53" customFormat="1" ht="12.75" hidden="1">
      <c r="AC806" s="55"/>
    </row>
    <row r="807" spans="29:29" s="53" customFormat="1" ht="12.75" hidden="1">
      <c r="AC807" s="55"/>
    </row>
    <row r="808" spans="29:29" s="53" customFormat="1" ht="12.75" hidden="1">
      <c r="AC808" s="55"/>
    </row>
    <row r="809" spans="29:29" s="53" customFormat="1" ht="12.75" hidden="1">
      <c r="AC809" s="55"/>
    </row>
    <row r="810" spans="29:29" s="53" customFormat="1" ht="12.75" hidden="1">
      <c r="AC810" s="55"/>
    </row>
    <row r="811" spans="29:29" s="53" customFormat="1" ht="12.75" hidden="1">
      <c r="AC811" s="55"/>
    </row>
    <row r="812" spans="29:29" s="53" customFormat="1" ht="12.75" hidden="1">
      <c r="AC812" s="55"/>
    </row>
    <row r="813" spans="29:29" s="53" customFormat="1" ht="12.75" hidden="1">
      <c r="AC813" s="55"/>
    </row>
    <row r="814" spans="29:29" s="53" customFormat="1" ht="12.75" hidden="1">
      <c r="AC814" s="55"/>
    </row>
    <row r="815" spans="29:29" s="53" customFormat="1" ht="12.75" hidden="1">
      <c r="AC815" s="55"/>
    </row>
    <row r="816" spans="29:29" s="53" customFormat="1" ht="12.75" hidden="1">
      <c r="AC816" s="55"/>
    </row>
    <row r="817" spans="29:29" s="53" customFormat="1" ht="12.75" hidden="1">
      <c r="AC817" s="55"/>
    </row>
    <row r="818" spans="29:29" s="53" customFormat="1" ht="12.75" hidden="1">
      <c r="AC818" s="55"/>
    </row>
    <row r="819" spans="29:29" s="53" customFormat="1" ht="12.75" hidden="1">
      <c r="AC819" s="55"/>
    </row>
    <row r="820" spans="29:29" s="53" customFormat="1" ht="12.75" hidden="1">
      <c r="AC820" s="55"/>
    </row>
    <row r="821" spans="29:29" s="53" customFormat="1" ht="12.75" hidden="1">
      <c r="AC821" s="55"/>
    </row>
    <row r="822" spans="29:29" s="53" customFormat="1" ht="12.75" hidden="1">
      <c r="AC822" s="55"/>
    </row>
    <row r="823" spans="29:29" s="53" customFormat="1" ht="12.75" hidden="1">
      <c r="AC823" s="55"/>
    </row>
    <row r="824" spans="29:29" s="53" customFormat="1" ht="12.75" hidden="1">
      <c r="AC824" s="55"/>
    </row>
    <row r="825" spans="29:29" s="53" customFormat="1" ht="12.75" hidden="1">
      <c r="AC825" s="55"/>
    </row>
    <row r="826" spans="29:29" s="53" customFormat="1" ht="12.75" hidden="1">
      <c r="AC826" s="55"/>
    </row>
    <row r="827" spans="29:29" s="53" customFormat="1" ht="12.75" hidden="1">
      <c r="AC827" s="55"/>
    </row>
    <row r="828" spans="29:29" s="53" customFormat="1" ht="12.75" hidden="1">
      <c r="AC828" s="55"/>
    </row>
    <row r="829" spans="29:29" s="53" customFormat="1" ht="12.75" hidden="1">
      <c r="AC829" s="55"/>
    </row>
    <row r="830" spans="29:29" s="53" customFormat="1" ht="12.75" hidden="1">
      <c r="AC830" s="55"/>
    </row>
    <row r="831" spans="29:29" s="53" customFormat="1" ht="12.75" hidden="1">
      <c r="AC831" s="55"/>
    </row>
    <row r="832" spans="29:29" s="53" customFormat="1" ht="12.75" hidden="1">
      <c r="AC832" s="55"/>
    </row>
    <row r="833" spans="29:29" s="53" customFormat="1" ht="12.75" hidden="1">
      <c r="AC833" s="55"/>
    </row>
    <row r="834" spans="29:29" s="53" customFormat="1" ht="12.75" hidden="1">
      <c r="AC834" s="55"/>
    </row>
    <row r="835" spans="29:29" s="53" customFormat="1" ht="12.75" hidden="1">
      <c r="AC835" s="55"/>
    </row>
    <row r="836" spans="29:29" s="53" customFormat="1" ht="12.75" hidden="1">
      <c r="AC836" s="55"/>
    </row>
    <row r="837" spans="29:29" s="53" customFormat="1" ht="12.75" hidden="1">
      <c r="AC837" s="55"/>
    </row>
    <row r="838" spans="29:29" s="53" customFormat="1" ht="12.75" hidden="1">
      <c r="AC838" s="55"/>
    </row>
    <row r="839" spans="29:29" s="53" customFormat="1" ht="12.75" hidden="1">
      <c r="AC839" s="55"/>
    </row>
    <row r="840" spans="29:29" s="53" customFormat="1" ht="12.75" hidden="1">
      <c r="AC840" s="55"/>
    </row>
    <row r="841" spans="29:29" s="53" customFormat="1" ht="12.75" hidden="1">
      <c r="AC841" s="55"/>
    </row>
    <row r="842" spans="29:29" s="53" customFormat="1" ht="12.75" hidden="1">
      <c r="AC842" s="55"/>
    </row>
    <row r="843" spans="29:29" s="53" customFormat="1" ht="12.75" hidden="1">
      <c r="AC843" s="55"/>
    </row>
    <row r="844" spans="29:29" s="53" customFormat="1" ht="12.75" hidden="1">
      <c r="AC844" s="55"/>
    </row>
    <row r="845" spans="29:29" s="53" customFormat="1" ht="12.75" hidden="1">
      <c r="AC845" s="55"/>
    </row>
    <row r="846" spans="29:29" s="53" customFormat="1" ht="12.75" hidden="1">
      <c r="AC846" s="55"/>
    </row>
    <row r="847" spans="29:29" s="53" customFormat="1" ht="12.75" hidden="1">
      <c r="AC847" s="55"/>
    </row>
    <row r="848" spans="29:29" s="53" customFormat="1" ht="12.75" hidden="1">
      <c r="AC848" s="55"/>
    </row>
    <row r="849" spans="29:29" s="53" customFormat="1" ht="12.75" hidden="1">
      <c r="AC849" s="55"/>
    </row>
    <row r="850" spans="29:29" s="53" customFormat="1" ht="12.75" hidden="1">
      <c r="AC850" s="55"/>
    </row>
    <row r="851" spans="29:29" s="53" customFormat="1" ht="12.75" hidden="1">
      <c r="AC851" s="55"/>
    </row>
    <row r="852" spans="29:29" s="53" customFormat="1" ht="12.75" hidden="1">
      <c r="AC852" s="55"/>
    </row>
    <row r="853" spans="29:29" s="53" customFormat="1" ht="12.75" hidden="1">
      <c r="AC853" s="55"/>
    </row>
    <row r="854" spans="29:29" s="53" customFormat="1" ht="12.75" hidden="1">
      <c r="AC854" s="55"/>
    </row>
    <row r="855" spans="29:29" s="53" customFormat="1" ht="12.75" hidden="1">
      <c r="AC855" s="55"/>
    </row>
    <row r="856" spans="29:29" s="53" customFormat="1" ht="12.75" hidden="1">
      <c r="AC856" s="55"/>
    </row>
    <row r="857" spans="29:29" s="53" customFormat="1" ht="12.75" hidden="1">
      <c r="AC857" s="55"/>
    </row>
    <row r="858" spans="29:29" s="53" customFormat="1" ht="12.75" hidden="1">
      <c r="AC858" s="55"/>
    </row>
    <row r="859" spans="29:29" s="53" customFormat="1" ht="12.75" hidden="1">
      <c r="AC859" s="55"/>
    </row>
    <row r="860" spans="29:29" s="53" customFormat="1" ht="12.75" hidden="1">
      <c r="AC860" s="55"/>
    </row>
    <row r="861" spans="29:29" s="53" customFormat="1" ht="12.75" hidden="1">
      <c r="AC861" s="55"/>
    </row>
    <row r="862" spans="29:29" s="53" customFormat="1" ht="12.75" hidden="1">
      <c r="AC862" s="55"/>
    </row>
    <row r="863" spans="29:29" s="53" customFormat="1" ht="12.75" hidden="1">
      <c r="AC863" s="55"/>
    </row>
    <row r="864" spans="29:29" s="53" customFormat="1" ht="12.75" hidden="1">
      <c r="AC864" s="55"/>
    </row>
    <row r="865" spans="29:29" s="53" customFormat="1" ht="12.75" hidden="1">
      <c r="AC865" s="55"/>
    </row>
    <row r="866" spans="29:29" s="53" customFormat="1" ht="12.75" hidden="1">
      <c r="AC866" s="55"/>
    </row>
    <row r="867" spans="29:29" s="53" customFormat="1" ht="12.75" hidden="1">
      <c r="AC867" s="55"/>
    </row>
    <row r="868" spans="29:29" s="53" customFormat="1" ht="12.75" hidden="1">
      <c r="AC868" s="55"/>
    </row>
    <row r="869" spans="29:29" s="53" customFormat="1" ht="12.75" hidden="1">
      <c r="AC869" s="55"/>
    </row>
    <row r="870" spans="29:29" s="53" customFormat="1" ht="12.75" hidden="1">
      <c r="AC870" s="55"/>
    </row>
    <row r="871" spans="29:29" s="19" customFormat="1" hidden="1">
      <c r="AC871" s="57"/>
    </row>
    <row r="872" spans="29:29" s="19" customFormat="1" hidden="1">
      <c r="AC872" s="57"/>
    </row>
    <row r="873" spans="29:29" s="19" customFormat="1" hidden="1">
      <c r="AC873" s="57"/>
    </row>
    <row r="874" spans="29:29" s="19" customFormat="1" hidden="1">
      <c r="AC874" s="57"/>
    </row>
    <row r="875" spans="29:29" s="19" customFormat="1" hidden="1">
      <c r="AC875" s="57"/>
    </row>
    <row r="876" spans="29:29" s="19" customFormat="1" hidden="1">
      <c r="AC876" s="57"/>
    </row>
    <row r="877" spans="29:29" s="19" customFormat="1" hidden="1">
      <c r="AC877" s="57"/>
    </row>
    <row r="878" spans="29:29" s="19" customFormat="1" hidden="1">
      <c r="AC878" s="57"/>
    </row>
    <row r="879" spans="29:29" s="19" customFormat="1" hidden="1">
      <c r="AC879" s="57"/>
    </row>
    <row r="880" spans="29:29" s="19" customFormat="1" hidden="1">
      <c r="AC880" s="57"/>
    </row>
    <row r="881" spans="29:29" s="19" customFormat="1" hidden="1">
      <c r="AC881" s="57"/>
    </row>
    <row r="882" spans="29:29" s="19" customFormat="1" hidden="1">
      <c r="AC882" s="57"/>
    </row>
    <row r="883" spans="29:29" s="19" customFormat="1" hidden="1">
      <c r="AC883" s="57"/>
    </row>
    <row r="884" spans="29:29" s="19" customFormat="1" hidden="1">
      <c r="AC884" s="57"/>
    </row>
    <row r="885" spans="29:29" s="19" customFormat="1" hidden="1">
      <c r="AC885" s="57"/>
    </row>
    <row r="886" spans="29:29" s="19" customFormat="1" hidden="1">
      <c r="AC886" s="57"/>
    </row>
    <row r="887" spans="29:29" s="19" customFormat="1" hidden="1">
      <c r="AC887" s="57"/>
    </row>
    <row r="888" spans="29:29" s="19" customFormat="1" hidden="1">
      <c r="AC888" s="57"/>
    </row>
    <row r="889" spans="29:29" s="19" customFormat="1" hidden="1">
      <c r="AC889" s="57"/>
    </row>
    <row r="890" spans="29:29" s="19" customFormat="1" hidden="1">
      <c r="AC890" s="57"/>
    </row>
    <row r="891" spans="29:29" s="19" customFormat="1" hidden="1">
      <c r="AC891" s="57"/>
    </row>
    <row r="892" spans="29:29" s="19" customFormat="1" hidden="1">
      <c r="AC892" s="57"/>
    </row>
    <row r="893" spans="29:29" s="19" customFormat="1" hidden="1">
      <c r="AC893" s="57"/>
    </row>
    <row r="894" spans="29:29" s="19" customFormat="1" hidden="1">
      <c r="AC894" s="57"/>
    </row>
    <row r="895" spans="29:29" s="19" customFormat="1" hidden="1">
      <c r="AC895" s="57"/>
    </row>
    <row r="896" spans="29:29" s="19" customFormat="1" hidden="1">
      <c r="AC896" s="57"/>
    </row>
    <row r="897" spans="29:29" s="19" customFormat="1" hidden="1">
      <c r="AC897" s="57"/>
    </row>
    <row r="898" spans="29:29" s="19" customFormat="1" hidden="1">
      <c r="AC898" s="57"/>
    </row>
    <row r="899" spans="29:29" s="19" customFormat="1" hidden="1">
      <c r="AC899" s="57"/>
    </row>
    <row r="900" spans="29:29" s="19" customFormat="1" hidden="1">
      <c r="AC900" s="57"/>
    </row>
    <row r="901" spans="29:29" s="19" customFormat="1" hidden="1">
      <c r="AC901" s="57"/>
    </row>
    <row r="902" spans="29:29" s="19" customFormat="1" hidden="1">
      <c r="AC902" s="57"/>
    </row>
    <row r="903" spans="29:29" s="19" customFormat="1" hidden="1">
      <c r="AC903" s="57"/>
    </row>
    <row r="904" spans="29:29" s="19" customFormat="1" hidden="1">
      <c r="AC904" s="57"/>
    </row>
    <row r="905" spans="29:29" s="19" customFormat="1" hidden="1">
      <c r="AC905" s="57"/>
    </row>
    <row r="906" spans="29:29" s="19" customFormat="1" hidden="1">
      <c r="AC906" s="57"/>
    </row>
    <row r="907" spans="29:29" s="19" customFormat="1" hidden="1">
      <c r="AC907" s="57"/>
    </row>
    <row r="908" spans="29:29" s="19" customFormat="1" hidden="1">
      <c r="AC908" s="57"/>
    </row>
    <row r="909" spans="29:29" s="19" customFormat="1" hidden="1">
      <c r="AC909" s="57"/>
    </row>
    <row r="910" spans="29:29" s="19" customFormat="1" hidden="1">
      <c r="AC910" s="57"/>
    </row>
    <row r="911" spans="29:29" s="19" customFormat="1" hidden="1">
      <c r="AC911" s="57"/>
    </row>
    <row r="912" spans="29:29" s="19" customFormat="1" hidden="1">
      <c r="AC912" s="57"/>
    </row>
    <row r="913" spans="29:29" s="19" customFormat="1" hidden="1">
      <c r="AC913" s="57"/>
    </row>
    <row r="914" spans="29:29" s="19" customFormat="1" hidden="1">
      <c r="AC914" s="57"/>
    </row>
    <row r="915" spans="29:29" s="19" customFormat="1" hidden="1">
      <c r="AC915" s="57"/>
    </row>
    <row r="916" spans="29:29" s="19" customFormat="1" hidden="1">
      <c r="AC916" s="57"/>
    </row>
    <row r="917" spans="29:29" s="19" customFormat="1" hidden="1">
      <c r="AC917" s="57"/>
    </row>
    <row r="918" spans="29:29" s="19" customFormat="1" hidden="1">
      <c r="AC918" s="57"/>
    </row>
    <row r="919" spans="29:29" s="19" customFormat="1" hidden="1">
      <c r="AC919" s="57"/>
    </row>
    <row r="920" spans="29:29" s="19" customFormat="1" hidden="1">
      <c r="AC920" s="57"/>
    </row>
    <row r="921" spans="29:29" s="19" customFormat="1" hidden="1">
      <c r="AC921" s="57"/>
    </row>
    <row r="922" spans="29:29" s="19" customFormat="1" hidden="1">
      <c r="AC922" s="57"/>
    </row>
    <row r="923" spans="29:29" s="19" customFormat="1" hidden="1">
      <c r="AC923" s="57"/>
    </row>
    <row r="924" spans="29:29" s="19" customFormat="1" hidden="1">
      <c r="AC924" s="57"/>
    </row>
    <row r="925" spans="29:29" s="19" customFormat="1" hidden="1">
      <c r="AC925" s="57"/>
    </row>
    <row r="926" spans="29:29" s="19" customFormat="1" hidden="1">
      <c r="AC926" s="57"/>
    </row>
    <row r="927" spans="29:29" s="19" customFormat="1" hidden="1">
      <c r="AC927" s="57"/>
    </row>
    <row r="928" spans="29:29" s="19" customFormat="1" hidden="1">
      <c r="AC928" s="57"/>
    </row>
    <row r="929" spans="29:29" s="19" customFormat="1" hidden="1">
      <c r="AC929" s="57"/>
    </row>
    <row r="930" spans="29:29" s="19" customFormat="1" hidden="1">
      <c r="AC930" s="57"/>
    </row>
    <row r="931" spans="29:29" s="19" customFormat="1" hidden="1">
      <c r="AC931" s="57"/>
    </row>
    <row r="932" spans="29:29" s="19" customFormat="1" hidden="1">
      <c r="AC932" s="57"/>
    </row>
    <row r="933" spans="29:29" s="19" customFormat="1" hidden="1">
      <c r="AC933" s="57"/>
    </row>
    <row r="934" spans="29:29" s="19" customFormat="1" hidden="1">
      <c r="AC934" s="57"/>
    </row>
    <row r="935" spans="29:29" s="19" customFormat="1" hidden="1">
      <c r="AC935" s="57"/>
    </row>
    <row r="936" spans="29:29" s="19" customFormat="1" hidden="1">
      <c r="AC936" s="57"/>
    </row>
    <row r="937" spans="29:29" s="19" customFormat="1" hidden="1">
      <c r="AC937" s="57"/>
    </row>
    <row r="938" spans="29:29" s="19" customFormat="1" hidden="1">
      <c r="AC938" s="57"/>
    </row>
    <row r="939" spans="29:29" s="19" customFormat="1" hidden="1">
      <c r="AC939" s="57"/>
    </row>
    <row r="940" spans="29:29" s="19" customFormat="1" hidden="1">
      <c r="AC940" s="57"/>
    </row>
    <row r="941" spans="29:29" s="19" customFormat="1" hidden="1">
      <c r="AC941" s="57"/>
    </row>
    <row r="942" spans="29:29" s="19" customFormat="1" hidden="1">
      <c r="AC942" s="57"/>
    </row>
    <row r="943" spans="29:29" s="19" customFormat="1" hidden="1">
      <c r="AC943" s="57"/>
    </row>
    <row r="944" spans="29:29" s="19" customFormat="1" hidden="1">
      <c r="AC944" s="57"/>
    </row>
    <row r="945" spans="29:29" s="19" customFormat="1" hidden="1">
      <c r="AC945" s="57"/>
    </row>
    <row r="946" spans="29:29" s="19" customFormat="1" hidden="1">
      <c r="AC946" s="57"/>
    </row>
    <row r="947" spans="29:29" s="19" customFormat="1" hidden="1">
      <c r="AC947" s="57"/>
    </row>
    <row r="948" spans="29:29" s="19" customFormat="1" hidden="1">
      <c r="AC948" s="57"/>
    </row>
    <row r="949" spans="29:29" s="19" customFormat="1" hidden="1">
      <c r="AC949" s="57"/>
    </row>
    <row r="950" spans="29:29" s="19" customFormat="1" hidden="1">
      <c r="AC950" s="57"/>
    </row>
    <row r="951" spans="29:29" s="19" customFormat="1" hidden="1">
      <c r="AC951" s="57"/>
    </row>
    <row r="952" spans="29:29" s="19" customFormat="1" hidden="1">
      <c r="AC952" s="57"/>
    </row>
    <row r="953" spans="29:29" s="19" customFormat="1" hidden="1">
      <c r="AC953" s="57"/>
    </row>
    <row r="954" spans="29:29" s="19" customFormat="1" hidden="1">
      <c r="AC954" s="57"/>
    </row>
    <row r="955" spans="29:29" s="19" customFormat="1" hidden="1">
      <c r="AC955" s="57"/>
    </row>
    <row r="956" spans="29:29" s="19" customFormat="1" hidden="1">
      <c r="AC956" s="57"/>
    </row>
    <row r="957" spans="29:29" s="19" customFormat="1" hidden="1">
      <c r="AC957" s="57"/>
    </row>
    <row r="958" spans="29:29" s="19" customFormat="1" hidden="1">
      <c r="AC958" s="57"/>
    </row>
    <row r="959" spans="29:29" s="19" customFormat="1" hidden="1">
      <c r="AC959" s="57"/>
    </row>
    <row r="960" spans="29:29" s="19" customFormat="1" hidden="1">
      <c r="AC960" s="57"/>
    </row>
    <row r="961" spans="29:29" s="19" customFormat="1" hidden="1">
      <c r="AC961" s="57"/>
    </row>
    <row r="962" spans="29:29" s="19" customFormat="1" hidden="1">
      <c r="AC962" s="57"/>
    </row>
    <row r="963" spans="29:29" s="19" customFormat="1" hidden="1">
      <c r="AC963" s="57"/>
    </row>
    <row r="964" spans="29:29" s="19" customFormat="1" hidden="1">
      <c r="AC964" s="57"/>
    </row>
    <row r="965" spans="29:29" s="19" customFormat="1" hidden="1">
      <c r="AC965" s="57"/>
    </row>
    <row r="966" spans="29:29" s="19" customFormat="1" hidden="1">
      <c r="AC966" s="57"/>
    </row>
    <row r="967" spans="29:29" s="19" customFormat="1" hidden="1">
      <c r="AC967" s="57"/>
    </row>
    <row r="968" spans="29:29" s="19" customFormat="1" hidden="1">
      <c r="AC968" s="57"/>
    </row>
    <row r="969" spans="29:29" s="19" customFormat="1" hidden="1">
      <c r="AC969" s="57"/>
    </row>
    <row r="970" spans="29:29" s="19" customFormat="1" hidden="1">
      <c r="AC970" s="57"/>
    </row>
    <row r="971" spans="29:29" s="19" customFormat="1" hidden="1">
      <c r="AC971" s="57"/>
    </row>
    <row r="972" spans="29:29" s="19" customFormat="1" hidden="1">
      <c r="AC972" s="57"/>
    </row>
    <row r="973" spans="29:29" s="19" customFormat="1" hidden="1">
      <c r="AC973" s="57"/>
    </row>
    <row r="974" spans="29:29" s="19" customFormat="1" hidden="1">
      <c r="AC974" s="57"/>
    </row>
    <row r="975" spans="29:29" s="19" customFormat="1" hidden="1">
      <c r="AC975" s="57"/>
    </row>
    <row r="976" spans="29:29" s="19" customFormat="1" hidden="1">
      <c r="AC976" s="57"/>
    </row>
    <row r="977" spans="29:29" s="19" customFormat="1" hidden="1">
      <c r="AC977" s="57"/>
    </row>
    <row r="978" spans="29:29" s="19" customFormat="1" hidden="1">
      <c r="AC978" s="57"/>
    </row>
    <row r="979" spans="29:29" s="19" customFormat="1" hidden="1">
      <c r="AC979" s="57"/>
    </row>
    <row r="980" spans="29:29" s="19" customFormat="1" hidden="1">
      <c r="AC980" s="57"/>
    </row>
    <row r="981" spans="29:29" s="19" customFormat="1" hidden="1">
      <c r="AC981" s="57"/>
    </row>
    <row r="982" spans="29:29" s="19" customFormat="1" hidden="1">
      <c r="AC982" s="57"/>
    </row>
    <row r="983" spans="29:29" s="19" customFormat="1" hidden="1">
      <c r="AC983" s="57"/>
    </row>
    <row r="984" spans="29:29" s="19" customFormat="1" hidden="1">
      <c r="AC984" s="57"/>
    </row>
    <row r="985" spans="29:29" s="19" customFormat="1" hidden="1">
      <c r="AC985" s="57"/>
    </row>
    <row r="986" spans="29:29" s="19" customFormat="1" hidden="1">
      <c r="AC986" s="57"/>
    </row>
    <row r="987" spans="29:29" s="19" customFormat="1" hidden="1">
      <c r="AC987" s="57"/>
    </row>
    <row r="988" spans="29:29" s="19" customFormat="1" hidden="1">
      <c r="AC988" s="57"/>
    </row>
    <row r="989" spans="29:29" s="19" customFormat="1" hidden="1">
      <c r="AC989" s="57"/>
    </row>
    <row r="990" spans="29:29" s="19" customFormat="1" hidden="1">
      <c r="AC990" s="57"/>
    </row>
    <row r="991" spans="29:29" s="19" customFormat="1" hidden="1">
      <c r="AC991" s="57"/>
    </row>
    <row r="992" spans="29:29" s="19" customFormat="1" hidden="1">
      <c r="AC992" s="57"/>
    </row>
    <row r="993" spans="29:29" s="19" customFormat="1" hidden="1">
      <c r="AC993" s="57"/>
    </row>
    <row r="994" spans="29:29" s="19" customFormat="1" hidden="1">
      <c r="AC994" s="57"/>
    </row>
    <row r="995" spans="29:29" s="19" customFormat="1" hidden="1">
      <c r="AC995" s="57"/>
    </row>
    <row r="996" spans="29:29" s="19" customFormat="1" hidden="1">
      <c r="AC996" s="57"/>
    </row>
    <row r="997" spans="29:29" s="19" customFormat="1" hidden="1">
      <c r="AC997" s="57"/>
    </row>
    <row r="998" spans="29:29" s="19" customFormat="1" hidden="1">
      <c r="AC998" s="57"/>
    </row>
    <row r="999" spans="29:29" s="19" customFormat="1" hidden="1">
      <c r="AC999" s="57"/>
    </row>
    <row r="1000" spans="29:29" s="19" customFormat="1" hidden="1">
      <c r="AC1000" s="57"/>
    </row>
    <row r="1001" spans="29:29" s="19" customFormat="1" hidden="1">
      <c r="AC1001" s="57"/>
    </row>
    <row r="1002" spans="29:29" s="19" customFormat="1" hidden="1">
      <c r="AC1002" s="57"/>
    </row>
    <row r="1003" spans="29:29" s="19" customFormat="1" hidden="1">
      <c r="AC1003" s="57"/>
    </row>
    <row r="1004" spans="29:29" s="19" customFormat="1" hidden="1">
      <c r="AC1004" s="57"/>
    </row>
    <row r="1005" spans="29:29" s="19" customFormat="1" hidden="1">
      <c r="AC1005" s="57"/>
    </row>
    <row r="1006" spans="29:29" s="19" customFormat="1" hidden="1">
      <c r="AC1006" s="57"/>
    </row>
    <row r="1007" spans="29:29" s="19" customFormat="1" hidden="1">
      <c r="AC1007" s="57"/>
    </row>
    <row r="1008" spans="29:29" s="19" customFormat="1" hidden="1">
      <c r="AC1008" s="57"/>
    </row>
    <row r="1009" spans="29:29" s="19" customFormat="1" hidden="1">
      <c r="AC1009" s="57"/>
    </row>
    <row r="1010" spans="29:29" s="19" customFormat="1" hidden="1">
      <c r="AC1010" s="57"/>
    </row>
    <row r="1011" spans="29:29" s="19" customFormat="1" hidden="1">
      <c r="AC1011" s="57"/>
    </row>
    <row r="1012" spans="29:29" s="19" customFormat="1" hidden="1">
      <c r="AC1012" s="57"/>
    </row>
    <row r="1013" spans="29:29" s="19" customFormat="1" hidden="1">
      <c r="AC1013" s="57"/>
    </row>
    <row r="1014" spans="29:29" s="19" customFormat="1" hidden="1">
      <c r="AC1014" s="57"/>
    </row>
    <row r="1015" spans="29:29" s="19" customFormat="1" hidden="1">
      <c r="AC1015" s="57"/>
    </row>
    <row r="1016" spans="29:29" s="19" customFormat="1" hidden="1">
      <c r="AC1016" s="57"/>
    </row>
    <row r="1017" spans="29:29" s="19" customFormat="1" hidden="1">
      <c r="AC1017" s="57"/>
    </row>
    <row r="1018" spans="29:29" s="19" customFormat="1" hidden="1">
      <c r="AC1018" s="57"/>
    </row>
    <row r="1019" spans="29:29" s="19" customFormat="1" hidden="1">
      <c r="AC1019" s="57"/>
    </row>
    <row r="1020" spans="29:29" s="19" customFormat="1" hidden="1">
      <c r="AC1020" s="57"/>
    </row>
    <row r="1021" spans="29:29" s="19" customFormat="1" hidden="1">
      <c r="AC1021" s="57"/>
    </row>
    <row r="1022" spans="29:29" s="19" customFormat="1" hidden="1">
      <c r="AC1022" s="57"/>
    </row>
    <row r="1023" spans="29:29" s="19" customFormat="1" hidden="1">
      <c r="AC1023" s="57"/>
    </row>
    <row r="1024" spans="29:29" s="19" customFormat="1" hidden="1">
      <c r="AC1024" s="57"/>
    </row>
    <row r="1025" spans="29:29" s="19" customFormat="1" hidden="1">
      <c r="AC1025" s="57"/>
    </row>
    <row r="1026" spans="29:29" s="19" customFormat="1" hidden="1">
      <c r="AC1026" s="57"/>
    </row>
    <row r="1027" spans="29:29" s="19" customFormat="1" hidden="1">
      <c r="AC1027" s="57"/>
    </row>
    <row r="1028" spans="29:29" s="19" customFormat="1" hidden="1">
      <c r="AC1028" s="57"/>
    </row>
    <row r="1029" spans="29:29" s="19" customFormat="1" hidden="1">
      <c r="AC1029" s="57"/>
    </row>
    <row r="1030" spans="29:29" s="19" customFormat="1" hidden="1">
      <c r="AC1030" s="57"/>
    </row>
    <row r="1031" spans="29:29" s="19" customFormat="1" hidden="1">
      <c r="AC1031" s="57"/>
    </row>
    <row r="1032" spans="29:29" s="19" customFormat="1" hidden="1">
      <c r="AC1032" s="57"/>
    </row>
    <row r="1033" spans="29:29" s="19" customFormat="1" hidden="1">
      <c r="AC1033" s="57"/>
    </row>
    <row r="1034" spans="29:29" s="19" customFormat="1" hidden="1">
      <c r="AC1034" s="57"/>
    </row>
    <row r="1035" spans="29:29" s="19" customFormat="1" hidden="1">
      <c r="AC1035" s="57"/>
    </row>
    <row r="1036" spans="29:29" s="19" customFormat="1" hidden="1">
      <c r="AC1036" s="57"/>
    </row>
    <row r="1037" spans="29:29" s="19" customFormat="1" hidden="1">
      <c r="AC1037" s="57"/>
    </row>
    <row r="1038" spans="29:29" s="19" customFormat="1" hidden="1">
      <c r="AC1038" s="57"/>
    </row>
    <row r="1039" spans="29:29" s="19" customFormat="1" hidden="1">
      <c r="AC1039" s="57"/>
    </row>
    <row r="1040" spans="29:29" s="19" customFormat="1" hidden="1">
      <c r="AC1040" s="57"/>
    </row>
    <row r="1041" spans="29:29" s="19" customFormat="1" hidden="1">
      <c r="AC1041" s="57"/>
    </row>
    <row r="1042" spans="29:29" s="19" customFormat="1" hidden="1">
      <c r="AC1042" s="57"/>
    </row>
    <row r="1043" spans="29:29" s="19" customFormat="1" hidden="1">
      <c r="AC1043" s="57"/>
    </row>
    <row r="1044" spans="29:29" s="19" customFormat="1" hidden="1">
      <c r="AC1044" s="57"/>
    </row>
    <row r="1045" spans="29:29" s="19" customFormat="1" hidden="1">
      <c r="AC1045" s="57"/>
    </row>
    <row r="1046" spans="29:29" s="19" customFormat="1" hidden="1">
      <c r="AC1046" s="57"/>
    </row>
    <row r="1047" spans="29:29" s="19" customFormat="1" hidden="1">
      <c r="AC1047" s="57"/>
    </row>
    <row r="1048" spans="29:29" s="19" customFormat="1" hidden="1">
      <c r="AC1048" s="57"/>
    </row>
    <row r="1049" spans="29:29" s="19" customFormat="1" hidden="1">
      <c r="AC1049" s="57"/>
    </row>
    <row r="1050" spans="29:29" s="19" customFormat="1" hidden="1">
      <c r="AC1050" s="57"/>
    </row>
    <row r="1051" spans="29:29" s="19" customFormat="1" hidden="1">
      <c r="AC1051" s="57"/>
    </row>
    <row r="1052" spans="29:29" s="19" customFormat="1" hidden="1">
      <c r="AC1052" s="57"/>
    </row>
    <row r="1053" spans="29:29" s="19" customFormat="1" hidden="1">
      <c r="AC1053" s="57"/>
    </row>
    <row r="1054" spans="29:29" s="19" customFormat="1" hidden="1">
      <c r="AC1054" s="57"/>
    </row>
    <row r="1055" spans="29:29" s="19" customFormat="1" hidden="1">
      <c r="AC1055" s="57"/>
    </row>
    <row r="1056" spans="29:29" s="19" customFormat="1" hidden="1">
      <c r="AC1056" s="57"/>
    </row>
    <row r="1057" spans="29:29" s="19" customFormat="1" hidden="1">
      <c r="AC1057" s="57"/>
    </row>
    <row r="1058" spans="29:29" s="19" customFormat="1" hidden="1">
      <c r="AC1058" s="57"/>
    </row>
    <row r="1059" spans="29:29" s="19" customFormat="1" hidden="1">
      <c r="AC1059" s="57"/>
    </row>
    <row r="1060" spans="29:29" s="19" customFormat="1" hidden="1">
      <c r="AC1060" s="57"/>
    </row>
    <row r="1061" spans="29:29" s="19" customFormat="1" hidden="1">
      <c r="AC1061" s="57"/>
    </row>
    <row r="1062" spans="29:29" s="19" customFormat="1" hidden="1">
      <c r="AC1062" s="57"/>
    </row>
    <row r="1063" spans="29:29" s="19" customFormat="1" hidden="1">
      <c r="AC1063" s="57"/>
    </row>
    <row r="1064" spans="29:29" s="19" customFormat="1" hidden="1">
      <c r="AC1064" s="57"/>
    </row>
    <row r="1065" spans="29:29" s="19" customFormat="1" hidden="1">
      <c r="AC1065" s="57"/>
    </row>
    <row r="1066" spans="29:29" s="19" customFormat="1" hidden="1">
      <c r="AC1066" s="57"/>
    </row>
    <row r="1067" spans="29:29" s="19" customFormat="1" hidden="1">
      <c r="AC1067" s="57"/>
    </row>
    <row r="1068" spans="29:29" s="19" customFormat="1" hidden="1">
      <c r="AC1068" s="57"/>
    </row>
    <row r="1069" spans="29:29" s="19" customFormat="1" hidden="1">
      <c r="AC1069" s="57"/>
    </row>
    <row r="1070" spans="29:29" s="19" customFormat="1" hidden="1">
      <c r="AC1070" s="57"/>
    </row>
    <row r="1071" spans="29:29" s="19" customFormat="1" hidden="1">
      <c r="AC1071" s="57"/>
    </row>
    <row r="1072" spans="29:29" s="19" customFormat="1" hidden="1">
      <c r="AC1072" s="57"/>
    </row>
    <row r="1073" spans="1:29" s="19" customFormat="1" hidden="1">
      <c r="AC1073" s="57"/>
    </row>
    <row r="1074" spans="1:29" s="19" customFormat="1" hidden="1">
      <c r="AC1074" s="57"/>
    </row>
    <row r="1075" spans="1:29" s="19" customFormat="1" hidden="1">
      <c r="A1075" s="58"/>
      <c r="B1075" s="58"/>
      <c r="C1075" s="58"/>
      <c r="D1075" s="58"/>
      <c r="E1075" s="58"/>
      <c r="F1075" s="58"/>
      <c r="G1075" s="58"/>
      <c r="I1075" s="31"/>
      <c r="Q1075" s="31"/>
      <c r="R1075" s="31"/>
      <c r="T1075" s="31"/>
      <c r="W1075" s="31"/>
      <c r="Y1075" s="31"/>
      <c r="AA1075" s="31"/>
      <c r="AC1075" s="57"/>
    </row>
    <row r="1076" spans="1:29" s="19" customFormat="1" hidden="1">
      <c r="A1076" s="58"/>
      <c r="B1076" s="58"/>
      <c r="C1076" s="58"/>
      <c r="D1076" s="58"/>
      <c r="E1076" s="58"/>
      <c r="F1076" s="58"/>
      <c r="G1076" s="58"/>
      <c r="I1076" s="31"/>
      <c r="Q1076" s="31"/>
      <c r="R1076" s="31"/>
      <c r="T1076" s="31"/>
      <c r="W1076" s="31"/>
      <c r="Y1076" s="31"/>
      <c r="AA1076" s="31"/>
      <c r="AC1076" s="57"/>
    </row>
    <row r="1077" spans="1:29" s="19" customFormat="1" hidden="1">
      <c r="A1077" s="58"/>
      <c r="B1077" s="58"/>
      <c r="C1077" s="58"/>
      <c r="D1077" s="58"/>
      <c r="E1077" s="58"/>
      <c r="F1077" s="58"/>
      <c r="G1077" s="58"/>
      <c r="I1077" s="31"/>
      <c r="Q1077" s="31"/>
      <c r="R1077" s="31"/>
      <c r="T1077" s="31"/>
      <c r="W1077" s="31"/>
      <c r="Y1077" s="31"/>
      <c r="AA1077" s="31"/>
      <c r="AC1077" s="57"/>
    </row>
    <row r="1078" spans="1:29" s="19" customFormat="1" hidden="1">
      <c r="A1078" s="58"/>
      <c r="B1078" s="58"/>
      <c r="C1078" s="58"/>
      <c r="D1078" s="58"/>
      <c r="E1078" s="58"/>
      <c r="F1078" s="58"/>
      <c r="G1078" s="58"/>
      <c r="I1078" s="31"/>
      <c r="Q1078" s="31"/>
      <c r="R1078" s="31"/>
      <c r="T1078" s="31"/>
      <c r="W1078" s="31"/>
      <c r="Y1078" s="31"/>
      <c r="AA1078" s="31"/>
      <c r="AC1078" s="57"/>
    </row>
    <row r="1079" spans="1:29" s="19" customFormat="1" hidden="1">
      <c r="A1079" s="58"/>
      <c r="B1079" s="58"/>
      <c r="C1079" s="58"/>
      <c r="D1079" s="58"/>
      <c r="E1079" s="58"/>
      <c r="F1079" s="58"/>
      <c r="G1079" s="58"/>
      <c r="I1079" s="31"/>
      <c r="Q1079" s="31"/>
      <c r="R1079" s="31"/>
      <c r="T1079" s="31"/>
      <c r="W1079" s="31"/>
      <c r="Y1079" s="31"/>
      <c r="AA1079" s="31"/>
      <c r="AC1079" s="57"/>
    </row>
    <row r="1080" spans="1:29" s="19" customFormat="1" hidden="1">
      <c r="A1080" s="58"/>
      <c r="B1080" s="58"/>
      <c r="C1080" s="58"/>
      <c r="D1080" s="58"/>
      <c r="E1080" s="58"/>
      <c r="F1080" s="58"/>
      <c r="G1080" s="58"/>
      <c r="I1080" s="31"/>
      <c r="Q1080" s="31"/>
      <c r="R1080" s="31"/>
      <c r="T1080" s="31"/>
      <c r="W1080" s="31"/>
      <c r="Y1080" s="31"/>
      <c r="AA1080" s="31"/>
      <c r="AC1080" s="57"/>
    </row>
    <row r="1081" spans="1:29" s="19" customFormat="1" hidden="1">
      <c r="A1081" s="58"/>
      <c r="B1081" s="58"/>
      <c r="C1081" s="58"/>
      <c r="D1081" s="58"/>
      <c r="E1081" s="58"/>
      <c r="F1081" s="58"/>
      <c r="G1081" s="58"/>
      <c r="I1081" s="31"/>
      <c r="Q1081" s="31"/>
      <c r="R1081" s="31"/>
      <c r="T1081" s="31"/>
      <c r="W1081" s="31"/>
      <c r="Y1081" s="31"/>
      <c r="AA1081" s="31"/>
      <c r="AC1081" s="57"/>
    </row>
    <row r="1082" spans="1:29" s="19" customFormat="1" hidden="1">
      <c r="A1082" s="58"/>
      <c r="B1082" s="58"/>
      <c r="C1082" s="58"/>
      <c r="D1082" s="58"/>
      <c r="E1082" s="58"/>
      <c r="F1082" s="58"/>
      <c r="G1082" s="58"/>
      <c r="I1082" s="31"/>
      <c r="Q1082" s="31"/>
      <c r="R1082" s="31"/>
      <c r="T1082" s="31"/>
      <c r="W1082" s="31"/>
      <c r="Y1082" s="31"/>
      <c r="AA1082" s="31"/>
      <c r="AC1082" s="57"/>
    </row>
    <row r="1083" spans="1:29" s="19" customFormat="1" hidden="1">
      <c r="A1083" s="58"/>
      <c r="B1083" s="58"/>
      <c r="C1083" s="58"/>
      <c r="D1083" s="58"/>
      <c r="E1083" s="58"/>
      <c r="F1083" s="58"/>
      <c r="G1083" s="58"/>
      <c r="I1083" s="31"/>
      <c r="Q1083" s="31"/>
      <c r="R1083" s="31"/>
      <c r="T1083" s="31"/>
      <c r="W1083" s="31"/>
      <c r="Y1083" s="31"/>
      <c r="AA1083" s="31"/>
      <c r="AC1083" s="57"/>
    </row>
    <row r="1084" spans="1:29" s="19" customFormat="1" hidden="1">
      <c r="A1084" s="58"/>
      <c r="B1084" s="58"/>
      <c r="C1084" s="58"/>
      <c r="D1084" s="58"/>
      <c r="E1084" s="58"/>
      <c r="F1084" s="58"/>
      <c r="G1084" s="58"/>
      <c r="I1084" s="31"/>
      <c r="Q1084" s="31"/>
      <c r="R1084" s="31"/>
      <c r="T1084" s="31"/>
      <c r="W1084" s="31"/>
      <c r="Y1084" s="31"/>
      <c r="AA1084" s="31"/>
      <c r="AC1084" s="57"/>
    </row>
    <row r="1085" spans="1:29" s="19" customFormat="1" hidden="1">
      <c r="A1085" s="58"/>
      <c r="B1085" s="58"/>
      <c r="C1085" s="58"/>
      <c r="D1085" s="58"/>
      <c r="E1085" s="58"/>
      <c r="F1085" s="58"/>
      <c r="G1085" s="58"/>
      <c r="I1085" s="31"/>
      <c r="Q1085" s="31"/>
      <c r="R1085" s="31"/>
      <c r="T1085" s="31"/>
      <c r="W1085" s="31"/>
      <c r="Y1085" s="31"/>
      <c r="AA1085" s="31"/>
      <c r="AC1085" s="57"/>
    </row>
    <row r="1086" spans="1:29" s="19" customFormat="1" hidden="1">
      <c r="A1086" s="58"/>
      <c r="B1086" s="58"/>
      <c r="C1086" s="58"/>
      <c r="D1086" s="58"/>
      <c r="E1086" s="58"/>
      <c r="F1086" s="58"/>
      <c r="G1086" s="58"/>
      <c r="I1086" s="31"/>
      <c r="Q1086" s="31"/>
      <c r="R1086" s="31"/>
      <c r="T1086" s="31"/>
      <c r="W1086" s="31"/>
      <c r="Y1086" s="31"/>
      <c r="AA1086" s="31"/>
      <c r="AC1086" s="57"/>
    </row>
    <row r="1087" spans="1:29" s="19" customFormat="1" hidden="1">
      <c r="A1087" s="58"/>
      <c r="B1087" s="58"/>
      <c r="C1087" s="58"/>
      <c r="D1087" s="58"/>
      <c r="E1087" s="58"/>
      <c r="F1087" s="58"/>
      <c r="G1087" s="58"/>
      <c r="I1087" s="31"/>
      <c r="Q1087" s="31"/>
      <c r="R1087" s="31"/>
      <c r="T1087" s="31"/>
      <c r="W1087" s="31"/>
      <c r="Y1087" s="31"/>
      <c r="AA1087" s="31"/>
      <c r="AC1087" s="57"/>
    </row>
    <row r="1088" spans="1:29" s="19" customFormat="1" hidden="1">
      <c r="A1088" s="58"/>
      <c r="B1088" s="58"/>
      <c r="C1088" s="58"/>
      <c r="D1088" s="58"/>
      <c r="E1088" s="58"/>
      <c r="F1088" s="58"/>
      <c r="G1088" s="58"/>
      <c r="I1088" s="31"/>
      <c r="Q1088" s="31"/>
      <c r="R1088" s="31"/>
      <c r="T1088" s="31"/>
      <c r="W1088" s="31"/>
      <c r="Y1088" s="31"/>
      <c r="AA1088" s="31"/>
      <c r="AC1088" s="57"/>
    </row>
    <row r="1089" spans="1:29" s="19" customFormat="1" hidden="1">
      <c r="A1089" s="58"/>
      <c r="B1089" s="58"/>
      <c r="C1089" s="58"/>
      <c r="D1089" s="58"/>
      <c r="E1089" s="58"/>
      <c r="F1089" s="58"/>
      <c r="G1089" s="58"/>
      <c r="I1089" s="31"/>
      <c r="Q1089" s="31"/>
      <c r="R1089" s="31"/>
      <c r="T1089" s="31"/>
      <c r="W1089" s="31"/>
      <c r="Y1089" s="31"/>
      <c r="AA1089" s="31"/>
      <c r="AC1089" s="57"/>
    </row>
    <row r="1090" spans="1:29" s="19" customFormat="1" hidden="1">
      <c r="A1090" s="58"/>
      <c r="B1090" s="58"/>
      <c r="C1090" s="58"/>
      <c r="D1090" s="58"/>
      <c r="E1090" s="58"/>
      <c r="F1090" s="58"/>
      <c r="G1090" s="58"/>
      <c r="I1090" s="31"/>
      <c r="Q1090" s="31"/>
      <c r="R1090" s="31"/>
      <c r="T1090" s="31"/>
      <c r="W1090" s="31"/>
      <c r="Y1090" s="31"/>
      <c r="AA1090" s="31"/>
      <c r="AC1090" s="57"/>
    </row>
    <row r="1091" spans="1:29" s="19" customFormat="1" hidden="1">
      <c r="A1091" s="31"/>
      <c r="B1091" s="59"/>
      <c r="C1091" s="59"/>
      <c r="D1091" s="59"/>
      <c r="E1091" s="59"/>
      <c r="F1091" s="31"/>
      <c r="G1091" s="31"/>
      <c r="I1091" s="31"/>
      <c r="Q1091" s="31"/>
      <c r="R1091" s="31"/>
      <c r="T1091" s="31"/>
      <c r="W1091" s="31"/>
      <c r="Y1091" s="31"/>
      <c r="AA1091" s="31"/>
      <c r="AC1091" s="57"/>
    </row>
    <row r="1092" spans="1:29" s="19" customFormat="1" hidden="1">
      <c r="A1092" s="31"/>
      <c r="B1092" s="59"/>
      <c r="C1092" s="59"/>
      <c r="D1092" s="59"/>
      <c r="E1092" s="59"/>
      <c r="F1092" s="31"/>
      <c r="G1092" s="31"/>
      <c r="I1092" s="31"/>
      <c r="Q1092" s="31"/>
      <c r="R1092" s="31"/>
      <c r="T1092" s="31"/>
      <c r="W1092" s="31"/>
      <c r="Y1092" s="31"/>
      <c r="AA1092" s="31"/>
      <c r="AC1092" s="57"/>
    </row>
    <row r="1093" spans="1:29" s="19" customFormat="1" hidden="1">
      <c r="A1093" s="31"/>
      <c r="B1093" s="59"/>
      <c r="C1093" s="59"/>
      <c r="D1093" s="59"/>
      <c r="E1093" s="59"/>
      <c r="F1093" s="31"/>
      <c r="G1093" s="31"/>
      <c r="I1093" s="31"/>
      <c r="Q1093" s="31"/>
      <c r="R1093" s="31"/>
      <c r="T1093" s="31"/>
      <c r="W1093" s="31"/>
      <c r="Y1093" s="31"/>
      <c r="AA1093" s="31"/>
      <c r="AC1093" s="57"/>
    </row>
    <row r="1094" spans="1:29" s="19" customFormat="1" hidden="1">
      <c r="A1094" s="61"/>
      <c r="B1094" s="61"/>
      <c r="C1094" s="61"/>
      <c r="D1094" s="61"/>
      <c r="E1094" s="61"/>
      <c r="F1094" s="61"/>
      <c r="G1094" s="61"/>
      <c r="I1094" s="31"/>
      <c r="Q1094" s="31"/>
      <c r="R1094" s="31"/>
      <c r="T1094" s="31"/>
      <c r="W1094" s="31"/>
      <c r="Y1094" s="31"/>
      <c r="AA1094" s="31"/>
      <c r="AC1094" s="57"/>
    </row>
    <row r="1095" spans="1:29" s="19" customFormat="1" hidden="1">
      <c r="A1095" s="60"/>
      <c r="B1095" s="61"/>
      <c r="C1095" s="62"/>
      <c r="D1095" s="62"/>
      <c r="E1095" s="60"/>
      <c r="F1095" s="60"/>
      <c r="G1095" s="60"/>
      <c r="I1095" s="31"/>
      <c r="Q1095" s="31"/>
      <c r="R1095" s="31"/>
      <c r="T1095" s="31"/>
      <c r="W1095" s="31"/>
      <c r="Y1095" s="31"/>
      <c r="AA1095" s="31"/>
      <c r="AC1095" s="57"/>
    </row>
    <row r="1096" spans="1:29" s="19" customFormat="1" hidden="1">
      <c r="A1096" s="59"/>
      <c r="B1096" s="31"/>
      <c r="C1096" s="59"/>
      <c r="D1096" s="31"/>
      <c r="E1096" s="31"/>
      <c r="F1096" s="31"/>
      <c r="G1096" s="31"/>
      <c r="I1096" s="31"/>
      <c r="Q1096" s="31"/>
      <c r="R1096" s="31"/>
      <c r="T1096" s="31"/>
      <c r="W1096" s="31"/>
      <c r="Y1096" s="31"/>
      <c r="AA1096" s="31"/>
      <c r="AC1096" s="57"/>
    </row>
    <row r="1097" spans="1:29" s="19" customFormat="1" hidden="1">
      <c r="A1097" s="63"/>
      <c r="B1097" s="63"/>
      <c r="C1097" s="63"/>
      <c r="D1097" s="63"/>
      <c r="E1097" s="63"/>
      <c r="F1097" s="63"/>
      <c r="G1097" s="63"/>
      <c r="I1097" s="31"/>
      <c r="Q1097" s="31"/>
      <c r="R1097" s="31"/>
      <c r="T1097" s="31"/>
      <c r="W1097" s="31"/>
      <c r="Y1097" s="31"/>
      <c r="AA1097" s="31"/>
      <c r="AC1097" s="57"/>
    </row>
    <row r="1098" spans="1:29" s="19" customFormat="1" hidden="1">
      <c r="A1098" s="58"/>
      <c r="B1098" s="58"/>
      <c r="C1098" s="58"/>
      <c r="D1098" s="58"/>
      <c r="E1098" s="58"/>
      <c r="F1098" s="58"/>
      <c r="G1098" s="58"/>
      <c r="I1098" s="31"/>
      <c r="Q1098" s="31"/>
      <c r="R1098" s="31"/>
      <c r="T1098" s="31"/>
      <c r="W1098" s="31"/>
      <c r="Y1098" s="31"/>
      <c r="AA1098" s="31"/>
      <c r="AC1098" s="57"/>
    </row>
    <row r="1099" spans="1:29" s="19" customFormat="1" hidden="1">
      <c r="A1099" s="58"/>
      <c r="B1099" s="58"/>
      <c r="C1099" s="58"/>
      <c r="D1099" s="58"/>
      <c r="E1099" s="58"/>
      <c r="F1099" s="58"/>
      <c r="G1099" s="58"/>
      <c r="I1099" s="31"/>
      <c r="Q1099" s="31"/>
      <c r="R1099" s="31"/>
      <c r="T1099" s="31"/>
      <c r="W1099" s="31"/>
      <c r="Y1099" s="31"/>
      <c r="AA1099" s="31"/>
      <c r="AC1099" s="57"/>
    </row>
    <row r="1100" spans="1:29" s="19" customFormat="1" hidden="1">
      <c r="A1100" s="58"/>
      <c r="B1100" s="58"/>
      <c r="C1100" s="58"/>
      <c r="D1100" s="58"/>
      <c r="E1100" s="58"/>
      <c r="F1100" s="58"/>
      <c r="G1100" s="58"/>
      <c r="I1100" s="31"/>
      <c r="Q1100" s="31"/>
      <c r="R1100" s="31"/>
      <c r="T1100" s="31"/>
      <c r="W1100" s="31"/>
      <c r="Y1100" s="31"/>
      <c r="AA1100" s="31"/>
      <c r="AC1100" s="57"/>
    </row>
    <row r="1101" spans="1:29" s="19" customFormat="1" hidden="1">
      <c r="A1101" s="58"/>
      <c r="B1101" s="58"/>
      <c r="C1101" s="58"/>
      <c r="D1101" s="58"/>
      <c r="E1101" s="58"/>
      <c r="F1101" s="58"/>
      <c r="G1101" s="58"/>
      <c r="I1101" s="31"/>
      <c r="Q1101" s="31"/>
      <c r="R1101" s="31"/>
      <c r="T1101" s="31"/>
      <c r="W1101" s="31"/>
      <c r="Y1101" s="31"/>
      <c r="AA1101" s="31"/>
      <c r="AC1101" s="57"/>
    </row>
    <row r="1102" spans="1:29" s="19" customFormat="1" hidden="1">
      <c r="A1102" s="58"/>
      <c r="B1102" s="58"/>
      <c r="C1102" s="58"/>
      <c r="D1102" s="58"/>
      <c r="E1102" s="58"/>
      <c r="F1102" s="58"/>
      <c r="G1102" s="58"/>
      <c r="I1102" s="31"/>
      <c r="Q1102" s="31"/>
      <c r="R1102" s="31"/>
      <c r="T1102" s="31"/>
      <c r="W1102" s="31"/>
      <c r="Y1102" s="31"/>
      <c r="AA1102" s="31"/>
      <c r="AC1102" s="57"/>
    </row>
    <row r="1103" spans="1:29" s="19" customFormat="1" hidden="1">
      <c r="A1103" s="58"/>
      <c r="B1103" s="58"/>
      <c r="C1103" s="58"/>
      <c r="D1103" s="58"/>
      <c r="E1103" s="58"/>
      <c r="F1103" s="58"/>
      <c r="G1103" s="58"/>
      <c r="I1103" s="31"/>
      <c r="Q1103" s="31"/>
      <c r="R1103" s="31"/>
      <c r="T1103" s="31"/>
      <c r="W1103" s="31"/>
      <c r="Y1103" s="31"/>
      <c r="AA1103" s="31"/>
      <c r="AC1103" s="57"/>
    </row>
    <row r="1104" spans="1:29" s="19" customFormat="1" hidden="1">
      <c r="A1104" s="58"/>
      <c r="B1104" s="58"/>
      <c r="C1104" s="58"/>
      <c r="D1104" s="58"/>
      <c r="E1104" s="58"/>
      <c r="F1104" s="58"/>
      <c r="G1104" s="58"/>
      <c r="I1104" s="31"/>
      <c r="Q1104" s="31"/>
      <c r="R1104" s="31"/>
      <c r="T1104" s="31"/>
      <c r="W1104" s="31"/>
      <c r="Y1104" s="31"/>
      <c r="AA1104" s="31"/>
      <c r="AC1104" s="57"/>
    </row>
    <row r="1105" spans="1:29" s="19" customFormat="1" hidden="1">
      <c r="A1105" s="58"/>
      <c r="B1105" s="58"/>
      <c r="C1105" s="58"/>
      <c r="D1105" s="58"/>
      <c r="E1105" s="58"/>
      <c r="F1105" s="58"/>
      <c r="G1105" s="58"/>
      <c r="I1105" s="31"/>
      <c r="Q1105" s="31"/>
      <c r="R1105" s="31"/>
      <c r="T1105" s="31"/>
      <c r="W1105" s="31"/>
      <c r="Y1105" s="31"/>
      <c r="AA1105" s="31"/>
      <c r="AC1105" s="57"/>
    </row>
    <row r="1106" spans="1:29" s="19" customFormat="1" hidden="1">
      <c r="A1106" s="58"/>
      <c r="B1106" s="58"/>
      <c r="C1106" s="58"/>
      <c r="D1106" s="58"/>
      <c r="E1106" s="58"/>
      <c r="F1106" s="58"/>
      <c r="G1106" s="58"/>
      <c r="I1106" s="31"/>
      <c r="Q1106" s="31"/>
      <c r="R1106" s="31"/>
      <c r="T1106" s="31"/>
      <c r="W1106" s="31"/>
      <c r="Y1106" s="31"/>
      <c r="AA1106" s="31"/>
      <c r="AC1106" s="57"/>
    </row>
    <row r="1107" spans="1:29" s="19" customFormat="1" hidden="1">
      <c r="A1107" s="58"/>
      <c r="B1107" s="58"/>
      <c r="C1107" s="58"/>
      <c r="D1107" s="58"/>
      <c r="E1107" s="58"/>
      <c r="F1107" s="58"/>
      <c r="G1107" s="58"/>
      <c r="I1107" s="31"/>
      <c r="Q1107" s="31"/>
      <c r="R1107" s="31"/>
      <c r="T1107" s="31"/>
      <c r="W1107" s="31"/>
      <c r="Y1107" s="31"/>
      <c r="AA1107" s="31"/>
      <c r="AC1107" s="57"/>
    </row>
    <row r="1108" spans="1:29" s="19" customFormat="1" hidden="1">
      <c r="A1108" s="58"/>
      <c r="B1108" s="58"/>
      <c r="C1108" s="58"/>
      <c r="D1108" s="58"/>
      <c r="E1108" s="58"/>
      <c r="F1108" s="58"/>
      <c r="G1108" s="58"/>
      <c r="I1108" s="31"/>
      <c r="Q1108" s="31"/>
      <c r="R1108" s="31"/>
      <c r="T1108" s="31"/>
      <c r="W1108" s="31"/>
      <c r="Y1108" s="31"/>
      <c r="AA1108" s="31"/>
      <c r="AC1108" s="57"/>
    </row>
    <row r="1109" spans="1:29" s="19" customFormat="1" hidden="1">
      <c r="A1109" s="58"/>
      <c r="B1109" s="58"/>
      <c r="C1109" s="58"/>
      <c r="D1109" s="58"/>
      <c r="E1109" s="58"/>
      <c r="F1109" s="58"/>
      <c r="G1109" s="58"/>
      <c r="I1109" s="31"/>
      <c r="Q1109" s="31"/>
      <c r="R1109" s="31"/>
      <c r="T1109" s="31"/>
      <c r="W1109" s="31"/>
      <c r="Y1109" s="31"/>
      <c r="AA1109" s="31"/>
      <c r="AC1109" s="57"/>
    </row>
    <row r="1110" spans="1:29" s="19" customFormat="1" hidden="1">
      <c r="A1110" s="58"/>
      <c r="B1110" s="58"/>
      <c r="C1110" s="58"/>
      <c r="D1110" s="58"/>
      <c r="E1110" s="58"/>
      <c r="F1110" s="58"/>
      <c r="G1110" s="58"/>
      <c r="I1110" s="31"/>
      <c r="Q1110" s="31"/>
      <c r="R1110" s="31"/>
      <c r="T1110" s="31"/>
      <c r="W1110" s="31"/>
      <c r="Y1110" s="31"/>
      <c r="AA1110" s="31"/>
      <c r="AC1110" s="57"/>
    </row>
    <row r="1111" spans="1:29" s="19" customFormat="1" hidden="1">
      <c r="A1111" s="58"/>
      <c r="B1111" s="58"/>
      <c r="C1111" s="58"/>
      <c r="D1111" s="58"/>
      <c r="E1111" s="58"/>
      <c r="F1111" s="58"/>
      <c r="G1111" s="58"/>
      <c r="I1111" s="31"/>
      <c r="Q1111" s="31"/>
      <c r="R1111" s="31"/>
      <c r="T1111" s="31"/>
      <c r="W1111" s="31"/>
      <c r="Y1111" s="31"/>
      <c r="AA1111" s="31"/>
      <c r="AC1111" s="57"/>
    </row>
    <row r="1112" spans="1:29" s="19" customFormat="1" hidden="1">
      <c r="A1112" s="58"/>
      <c r="B1112" s="58"/>
      <c r="C1112" s="58"/>
      <c r="D1112" s="58"/>
      <c r="E1112" s="58"/>
      <c r="F1112" s="58"/>
      <c r="G1112" s="58"/>
      <c r="I1112" s="31"/>
      <c r="Q1112" s="31"/>
      <c r="R1112" s="31"/>
      <c r="T1112" s="31"/>
      <c r="W1112" s="31"/>
      <c r="Y1112" s="31"/>
      <c r="AA1112" s="31"/>
      <c r="AC1112" s="57"/>
    </row>
    <row r="1113" spans="1:29" s="19" customFormat="1" hidden="1">
      <c r="A1113" s="58"/>
      <c r="B1113" s="58"/>
      <c r="C1113" s="58"/>
      <c r="D1113" s="58"/>
      <c r="E1113" s="58"/>
      <c r="F1113" s="58"/>
      <c r="G1113" s="58"/>
      <c r="I1113" s="31"/>
      <c r="Q1113" s="31"/>
      <c r="R1113" s="31"/>
      <c r="T1113" s="31"/>
      <c r="W1113" s="31"/>
      <c r="Y1113" s="31"/>
      <c r="AA1113" s="31"/>
      <c r="AC1113" s="57"/>
    </row>
    <row r="1114" spans="1:29" s="19" customFormat="1" hidden="1">
      <c r="A1114" s="58"/>
      <c r="B1114" s="58"/>
      <c r="C1114" s="58"/>
      <c r="D1114" s="58"/>
      <c r="E1114" s="58"/>
      <c r="F1114" s="58"/>
      <c r="G1114" s="58"/>
      <c r="I1114" s="31"/>
      <c r="Q1114" s="31"/>
      <c r="R1114" s="31"/>
      <c r="T1114" s="31"/>
      <c r="W1114" s="31"/>
      <c r="Y1114" s="31"/>
      <c r="AA1114" s="31"/>
      <c r="AC1114" s="57"/>
    </row>
    <row r="1115" spans="1:29" s="19" customFormat="1" hidden="1">
      <c r="A1115" s="58"/>
      <c r="B1115" s="58"/>
      <c r="C1115" s="58"/>
      <c r="D1115" s="58"/>
      <c r="E1115" s="58"/>
      <c r="F1115" s="58"/>
      <c r="G1115" s="58"/>
      <c r="I1115" s="31"/>
      <c r="Q1115" s="31"/>
      <c r="R1115" s="31"/>
      <c r="T1115" s="31"/>
      <c r="W1115" s="31"/>
      <c r="Y1115" s="31"/>
      <c r="AA1115" s="31"/>
      <c r="AC1115" s="57"/>
    </row>
    <row r="1116" spans="1:29" s="19" customFormat="1" hidden="1">
      <c r="A1116" s="58"/>
      <c r="B1116" s="58"/>
      <c r="C1116" s="58"/>
      <c r="D1116" s="58"/>
      <c r="E1116" s="58"/>
      <c r="F1116" s="58"/>
      <c r="G1116" s="58"/>
      <c r="I1116" s="31"/>
      <c r="Q1116" s="31"/>
      <c r="R1116" s="31"/>
      <c r="T1116" s="31"/>
      <c r="W1116" s="31"/>
      <c r="Y1116" s="31"/>
      <c r="AA1116" s="31"/>
      <c r="AC1116" s="57"/>
    </row>
    <row r="1117" spans="1:29" s="19" customFormat="1" hidden="1">
      <c r="A1117" s="58"/>
      <c r="B1117" s="58"/>
      <c r="C1117" s="58"/>
      <c r="D1117" s="58"/>
      <c r="E1117" s="58"/>
      <c r="F1117" s="58"/>
      <c r="G1117" s="58"/>
      <c r="I1117" s="31"/>
      <c r="Q1117" s="31"/>
      <c r="R1117" s="31"/>
      <c r="T1117" s="31"/>
      <c r="W1117" s="31"/>
      <c r="Y1117" s="31"/>
      <c r="AA1117" s="31"/>
      <c r="AC1117" s="57"/>
    </row>
    <row r="1118" spans="1:29" s="19" customFormat="1" hidden="1">
      <c r="A1118" s="58"/>
      <c r="B1118" s="58"/>
      <c r="C1118" s="58"/>
      <c r="D1118" s="58"/>
      <c r="E1118" s="58"/>
      <c r="F1118" s="58"/>
      <c r="G1118" s="58"/>
      <c r="I1118" s="31"/>
      <c r="Q1118" s="31"/>
      <c r="R1118" s="31"/>
      <c r="T1118" s="31"/>
      <c r="W1118" s="31"/>
      <c r="Y1118" s="31"/>
      <c r="AA1118" s="31"/>
      <c r="AC1118" s="57"/>
    </row>
    <row r="1119" spans="1:29" s="19" customFormat="1" hidden="1">
      <c r="A1119" s="58"/>
      <c r="B1119" s="58"/>
      <c r="C1119" s="58"/>
      <c r="D1119" s="58"/>
      <c r="E1119" s="58"/>
      <c r="F1119" s="58"/>
      <c r="G1119" s="58"/>
      <c r="I1119" s="31"/>
      <c r="Q1119" s="31"/>
      <c r="R1119" s="31"/>
      <c r="T1119" s="31"/>
      <c r="W1119" s="31"/>
      <c r="Y1119" s="31"/>
      <c r="AA1119" s="31"/>
      <c r="AC1119" s="57"/>
    </row>
    <row r="1120" spans="1:29" s="19" customFormat="1" hidden="1">
      <c r="A1120" s="58"/>
      <c r="B1120" s="58"/>
      <c r="C1120" s="58"/>
      <c r="D1120" s="58"/>
      <c r="E1120" s="58"/>
      <c r="F1120" s="58"/>
      <c r="G1120" s="58"/>
      <c r="I1120" s="31"/>
      <c r="Q1120" s="31"/>
      <c r="R1120" s="31"/>
      <c r="T1120" s="31"/>
      <c r="W1120" s="31"/>
      <c r="Y1120" s="31"/>
      <c r="AA1120" s="31"/>
      <c r="AC1120" s="57"/>
    </row>
    <row r="1121" spans="1:29" s="19" customFormat="1" hidden="1">
      <c r="A1121" s="58"/>
      <c r="B1121" s="58"/>
      <c r="C1121" s="58"/>
      <c r="D1121" s="58"/>
      <c r="E1121" s="58"/>
      <c r="F1121" s="58"/>
      <c r="G1121" s="58"/>
      <c r="I1121" s="31"/>
      <c r="Q1121" s="31"/>
      <c r="R1121" s="31"/>
      <c r="T1121" s="31"/>
      <c r="W1121" s="31"/>
      <c r="Y1121" s="31"/>
      <c r="AA1121" s="31"/>
      <c r="AC1121" s="57"/>
    </row>
    <row r="1122" spans="1:29" s="19" customFormat="1" hidden="1">
      <c r="A1122" s="58"/>
      <c r="B1122" s="58"/>
      <c r="C1122" s="58"/>
      <c r="D1122" s="58"/>
      <c r="E1122" s="58"/>
      <c r="F1122" s="58"/>
      <c r="G1122" s="58"/>
      <c r="I1122" s="31"/>
      <c r="Q1122" s="31"/>
      <c r="R1122" s="31"/>
      <c r="T1122" s="31"/>
      <c r="W1122" s="31"/>
      <c r="Y1122" s="31"/>
      <c r="AA1122" s="31"/>
      <c r="AC1122" s="57"/>
    </row>
    <row r="1123" spans="1:29" s="19" customFormat="1" hidden="1">
      <c r="A1123" s="58"/>
      <c r="B1123" s="58"/>
      <c r="C1123" s="58"/>
      <c r="D1123" s="58"/>
      <c r="E1123" s="58"/>
      <c r="F1123" s="58"/>
      <c r="G1123" s="58"/>
      <c r="I1123" s="31"/>
      <c r="Q1123" s="31"/>
      <c r="R1123" s="31"/>
      <c r="T1123" s="31"/>
      <c r="W1123" s="31"/>
      <c r="Y1123" s="31"/>
      <c r="AA1123" s="31"/>
      <c r="AC1123" s="57"/>
    </row>
    <row r="1124" spans="1:29" s="19" customFormat="1" hidden="1">
      <c r="A1124" s="58"/>
      <c r="B1124" s="58"/>
      <c r="C1124" s="58"/>
      <c r="D1124" s="58"/>
      <c r="E1124" s="58"/>
      <c r="F1124" s="58"/>
      <c r="G1124" s="58"/>
      <c r="I1124" s="31"/>
      <c r="Q1124" s="31"/>
      <c r="R1124" s="31"/>
      <c r="T1124" s="31"/>
      <c r="W1124" s="31"/>
      <c r="Y1124" s="31"/>
      <c r="AA1124" s="31"/>
      <c r="AC1124" s="57"/>
    </row>
    <row r="1125" spans="1:29" s="19" customFormat="1" hidden="1">
      <c r="A1125" s="58"/>
      <c r="B1125" s="58"/>
      <c r="C1125" s="58"/>
      <c r="D1125" s="58"/>
      <c r="E1125" s="58"/>
      <c r="F1125" s="58"/>
      <c r="G1125" s="58"/>
      <c r="I1125" s="31"/>
      <c r="Q1125" s="31"/>
      <c r="R1125" s="31"/>
      <c r="T1125" s="31"/>
      <c r="W1125" s="31"/>
      <c r="Y1125" s="31"/>
      <c r="AA1125" s="31"/>
      <c r="AC1125" s="57"/>
    </row>
    <row r="1126" spans="1:29" s="19" customFormat="1" hidden="1">
      <c r="A1126" s="58"/>
      <c r="B1126" s="58"/>
      <c r="C1126" s="58"/>
      <c r="D1126" s="58"/>
      <c r="E1126" s="58"/>
      <c r="F1126" s="58"/>
      <c r="G1126" s="58"/>
      <c r="I1126" s="31"/>
      <c r="Q1126" s="31"/>
      <c r="R1126" s="31"/>
      <c r="T1126" s="31"/>
      <c r="W1126" s="31"/>
      <c r="Y1126" s="31"/>
      <c r="AA1126" s="31"/>
      <c r="AC1126" s="57"/>
    </row>
    <row r="1127" spans="1:29" s="19" customFormat="1" hidden="1">
      <c r="A1127" s="58"/>
      <c r="B1127" s="58"/>
      <c r="C1127" s="58"/>
      <c r="D1127" s="58"/>
      <c r="E1127" s="58"/>
      <c r="F1127" s="58"/>
      <c r="G1127" s="58"/>
      <c r="I1127" s="31"/>
      <c r="Q1127" s="31"/>
      <c r="R1127" s="31"/>
      <c r="T1127" s="31"/>
      <c r="W1127" s="31"/>
      <c r="Y1127" s="31"/>
      <c r="AA1127" s="31"/>
      <c r="AC1127" s="57"/>
    </row>
    <row r="1128" spans="1:29" s="19" customFormat="1" hidden="1">
      <c r="A1128" s="58"/>
      <c r="B1128" s="58"/>
      <c r="C1128" s="58"/>
      <c r="D1128" s="58"/>
      <c r="E1128" s="58"/>
      <c r="F1128" s="58"/>
      <c r="G1128" s="58"/>
      <c r="I1128" s="31"/>
      <c r="Q1128" s="31"/>
      <c r="R1128" s="31"/>
      <c r="T1128" s="31"/>
      <c r="W1128" s="31"/>
      <c r="Y1128" s="31"/>
      <c r="AA1128" s="31"/>
      <c r="AC1128" s="57"/>
    </row>
    <row r="1129" spans="1:29" s="19" customFormat="1" hidden="1">
      <c r="A1129" s="58"/>
      <c r="B1129" s="58"/>
      <c r="C1129" s="58"/>
      <c r="D1129" s="58"/>
      <c r="E1129" s="58"/>
      <c r="F1129" s="58"/>
      <c r="G1129" s="58"/>
      <c r="I1129" s="31"/>
      <c r="Q1129" s="31"/>
      <c r="R1129" s="31"/>
      <c r="T1129" s="31"/>
      <c r="W1129" s="31"/>
      <c r="Y1129" s="31"/>
      <c r="AA1129" s="31"/>
      <c r="AC1129" s="57"/>
    </row>
    <row r="1130" spans="1:29" s="19" customFormat="1" hidden="1">
      <c r="A1130" s="58"/>
      <c r="B1130" s="58"/>
      <c r="C1130" s="58"/>
      <c r="D1130" s="58"/>
      <c r="E1130" s="58"/>
      <c r="F1130" s="58"/>
      <c r="G1130" s="58"/>
      <c r="I1130" s="31"/>
      <c r="Q1130" s="31"/>
      <c r="R1130" s="31"/>
      <c r="T1130" s="31"/>
      <c r="W1130" s="31"/>
      <c r="Y1130" s="31"/>
      <c r="AA1130" s="31"/>
      <c r="AC1130" s="57"/>
    </row>
    <row r="1131" spans="1:29" s="19" customFormat="1" hidden="1">
      <c r="A1131" s="58"/>
      <c r="B1131" s="58"/>
      <c r="C1131" s="58"/>
      <c r="D1131" s="58"/>
      <c r="E1131" s="58"/>
      <c r="F1131" s="58"/>
      <c r="G1131" s="58"/>
      <c r="I1131" s="31"/>
      <c r="Q1131" s="31"/>
      <c r="R1131" s="31"/>
      <c r="T1131" s="31"/>
      <c r="W1131" s="31"/>
      <c r="Y1131" s="31"/>
      <c r="AA1131" s="31"/>
      <c r="AC1131" s="57"/>
    </row>
    <row r="1132" spans="1:29" s="19" customFormat="1" hidden="1">
      <c r="A1132" s="58"/>
      <c r="B1132" s="58"/>
      <c r="C1132" s="58"/>
      <c r="D1132" s="58"/>
      <c r="E1132" s="58"/>
      <c r="F1132" s="58"/>
      <c r="G1132" s="58"/>
      <c r="I1132" s="31"/>
      <c r="Q1132" s="31"/>
      <c r="R1132" s="31"/>
      <c r="T1132" s="31"/>
      <c r="W1132" s="31"/>
      <c r="Y1132" s="31"/>
      <c r="AA1132" s="31"/>
      <c r="AC1132" s="57"/>
    </row>
    <row r="1133" spans="1:29" s="19" customFormat="1" hidden="1">
      <c r="A1133" s="58"/>
      <c r="B1133" s="58"/>
      <c r="C1133" s="58"/>
      <c r="D1133" s="58"/>
      <c r="E1133" s="58"/>
      <c r="F1133" s="58"/>
      <c r="G1133" s="58"/>
      <c r="I1133" s="31"/>
      <c r="Q1133" s="31"/>
      <c r="R1133" s="31"/>
      <c r="T1133" s="31"/>
      <c r="W1133" s="31"/>
      <c r="Y1133" s="31"/>
      <c r="AA1133" s="31"/>
      <c r="AC1133" s="57"/>
    </row>
    <row r="1134" spans="1:29" s="19" customFormat="1" hidden="1">
      <c r="A1134" s="58"/>
      <c r="B1134" s="58"/>
      <c r="C1134" s="58"/>
      <c r="D1134" s="58"/>
      <c r="E1134" s="58"/>
      <c r="F1134" s="58"/>
      <c r="G1134" s="58"/>
      <c r="I1134" s="31"/>
      <c r="Q1134" s="31"/>
      <c r="R1134" s="31"/>
      <c r="T1134" s="31"/>
      <c r="W1134" s="31"/>
      <c r="Y1134" s="31"/>
      <c r="AA1134" s="31"/>
      <c r="AC1134" s="57"/>
    </row>
    <row r="1135" spans="1:29" s="19" customFormat="1" hidden="1">
      <c r="A1135" s="58"/>
      <c r="B1135" s="58"/>
      <c r="C1135" s="58"/>
      <c r="D1135" s="58"/>
      <c r="E1135" s="58"/>
      <c r="F1135" s="58"/>
      <c r="G1135" s="58"/>
      <c r="I1135" s="31"/>
      <c r="Q1135" s="31"/>
      <c r="R1135" s="31"/>
      <c r="T1135" s="31"/>
      <c r="W1135" s="31"/>
      <c r="Y1135" s="31"/>
      <c r="AA1135" s="31"/>
      <c r="AC1135" s="57"/>
    </row>
    <row r="1136" spans="1:29" s="19" customFormat="1" hidden="1">
      <c r="A1136" s="58"/>
      <c r="B1136" s="58"/>
      <c r="C1136" s="58"/>
      <c r="D1136" s="58"/>
      <c r="E1136" s="58"/>
      <c r="F1136" s="58"/>
      <c r="G1136" s="58"/>
      <c r="I1136" s="31"/>
      <c r="Q1136" s="31"/>
      <c r="R1136" s="31"/>
      <c r="T1136" s="31"/>
      <c r="W1136" s="31"/>
      <c r="Y1136" s="31"/>
      <c r="AA1136" s="31"/>
      <c r="AC1136" s="57"/>
    </row>
    <row r="1137" spans="1:29" s="19" customFormat="1" hidden="1">
      <c r="A1137" s="58"/>
      <c r="B1137" s="58"/>
      <c r="C1137" s="58"/>
      <c r="D1137" s="58"/>
      <c r="E1137" s="58"/>
      <c r="F1137" s="58"/>
      <c r="G1137" s="58"/>
      <c r="I1137" s="31"/>
      <c r="Q1137" s="31"/>
      <c r="R1137" s="31"/>
      <c r="T1137" s="31"/>
      <c r="W1137" s="31"/>
      <c r="Y1137" s="31"/>
      <c r="AA1137" s="31"/>
      <c r="AC1137" s="57"/>
    </row>
    <row r="1138" spans="1:29" s="19" customFormat="1" hidden="1">
      <c r="A1138" s="58"/>
      <c r="B1138" s="58"/>
      <c r="C1138" s="58"/>
      <c r="D1138" s="58"/>
      <c r="E1138" s="58"/>
      <c r="F1138" s="58"/>
      <c r="G1138" s="58"/>
      <c r="I1138" s="31"/>
      <c r="Q1138" s="31"/>
      <c r="R1138" s="31"/>
      <c r="T1138" s="31"/>
      <c r="W1138" s="31"/>
      <c r="Y1138" s="31"/>
      <c r="AA1138" s="31"/>
      <c r="AC1138" s="57"/>
    </row>
    <row r="1139" spans="1:29" s="19" customFormat="1" hidden="1">
      <c r="A1139" s="58"/>
      <c r="B1139" s="58"/>
      <c r="C1139" s="58"/>
      <c r="D1139" s="58"/>
      <c r="E1139" s="58"/>
      <c r="F1139" s="58"/>
      <c r="G1139" s="58"/>
      <c r="I1139" s="31"/>
      <c r="Q1139" s="31"/>
      <c r="R1139" s="31"/>
      <c r="T1139" s="31"/>
      <c r="W1139" s="31"/>
      <c r="Y1139" s="31"/>
      <c r="AA1139" s="31"/>
      <c r="AC1139" s="57"/>
    </row>
    <row r="1140" spans="1:29" s="19" customFormat="1" hidden="1">
      <c r="A1140" s="58"/>
      <c r="B1140" s="58"/>
      <c r="C1140" s="58"/>
      <c r="D1140" s="58"/>
      <c r="E1140" s="58"/>
      <c r="F1140" s="58"/>
      <c r="G1140" s="58"/>
      <c r="I1140" s="31"/>
      <c r="Q1140" s="31"/>
      <c r="R1140" s="31"/>
      <c r="T1140" s="31"/>
      <c r="W1140" s="31"/>
      <c r="Y1140" s="31"/>
      <c r="AA1140" s="31"/>
      <c r="AC1140" s="57"/>
    </row>
    <row r="1141" spans="1:29" s="19" customFormat="1" hidden="1">
      <c r="A1141" s="58"/>
      <c r="B1141" s="58"/>
      <c r="C1141" s="58"/>
      <c r="D1141" s="58"/>
      <c r="E1141" s="58"/>
      <c r="F1141" s="58"/>
      <c r="G1141" s="58"/>
      <c r="I1141" s="31"/>
      <c r="Q1141" s="31"/>
      <c r="R1141" s="31"/>
      <c r="T1141" s="31"/>
      <c r="W1141" s="31"/>
      <c r="Y1141" s="31"/>
      <c r="AA1141" s="31"/>
      <c r="AC1141" s="57"/>
    </row>
    <row r="1142" spans="1:29" s="19" customFormat="1" hidden="1">
      <c r="A1142" s="58"/>
      <c r="B1142" s="58"/>
      <c r="C1142" s="58"/>
      <c r="D1142" s="58"/>
      <c r="E1142" s="58"/>
      <c r="F1142" s="58"/>
      <c r="G1142" s="58"/>
      <c r="I1142" s="31"/>
      <c r="Q1142" s="31"/>
      <c r="R1142" s="31"/>
      <c r="T1142" s="31"/>
      <c r="W1142" s="31"/>
      <c r="Y1142" s="31"/>
      <c r="AA1142" s="31"/>
      <c r="AC1142" s="57"/>
    </row>
    <row r="1143" spans="1:29" s="19" customFormat="1" hidden="1">
      <c r="A1143" s="58"/>
      <c r="B1143" s="58"/>
      <c r="C1143" s="58"/>
      <c r="D1143" s="58"/>
      <c r="E1143" s="58"/>
      <c r="F1143" s="58"/>
      <c r="G1143" s="58"/>
      <c r="I1143" s="31"/>
      <c r="Q1143" s="31"/>
      <c r="R1143" s="31"/>
      <c r="T1143" s="31"/>
      <c r="W1143" s="31"/>
      <c r="Y1143" s="31"/>
      <c r="AA1143" s="31"/>
      <c r="AC1143" s="57"/>
    </row>
    <row r="1144" spans="1:29" s="19" customFormat="1" hidden="1">
      <c r="A1144" s="58"/>
      <c r="B1144" s="58"/>
      <c r="C1144" s="58"/>
      <c r="D1144" s="58"/>
      <c r="E1144" s="58"/>
      <c r="F1144" s="58"/>
      <c r="G1144" s="58"/>
      <c r="I1144" s="31"/>
      <c r="Q1144" s="31"/>
      <c r="R1144" s="31"/>
      <c r="T1144" s="31"/>
      <c r="W1144" s="31"/>
      <c r="Y1144" s="31"/>
      <c r="AA1144" s="31"/>
      <c r="AC1144" s="57"/>
    </row>
    <row r="1145" spans="1:29" s="19" customFormat="1" hidden="1">
      <c r="A1145" s="58"/>
      <c r="B1145" s="58"/>
      <c r="C1145" s="58"/>
      <c r="D1145" s="58"/>
      <c r="E1145" s="58"/>
      <c r="F1145" s="58"/>
      <c r="G1145" s="58"/>
      <c r="I1145" s="31"/>
      <c r="Q1145" s="31"/>
      <c r="R1145" s="31"/>
      <c r="T1145" s="31"/>
      <c r="W1145" s="31"/>
      <c r="Y1145" s="31"/>
      <c r="AA1145" s="31"/>
      <c r="AC1145" s="57"/>
    </row>
    <row r="1146" spans="1:29" s="19" customFormat="1" hidden="1">
      <c r="A1146" s="31"/>
      <c r="B1146" s="59"/>
      <c r="C1146" s="59"/>
      <c r="D1146" s="59"/>
      <c r="E1146" s="59"/>
      <c r="F1146" s="31"/>
      <c r="G1146" s="31"/>
      <c r="I1146" s="31"/>
      <c r="Q1146" s="31"/>
      <c r="R1146" s="31"/>
      <c r="T1146" s="31"/>
      <c r="W1146" s="31"/>
      <c r="Y1146" s="31"/>
      <c r="AA1146" s="31"/>
      <c r="AC1146" s="57"/>
    </row>
    <row r="1147" spans="1:29" s="19" customFormat="1" hidden="1">
      <c r="A1147" s="31"/>
      <c r="B1147" s="59"/>
      <c r="C1147" s="59"/>
      <c r="D1147" s="59"/>
      <c r="E1147" s="59"/>
      <c r="F1147" s="31"/>
      <c r="G1147" s="31"/>
      <c r="I1147" s="31"/>
      <c r="Q1147" s="31"/>
      <c r="R1147" s="31"/>
      <c r="T1147" s="31"/>
      <c r="W1147" s="31"/>
      <c r="Y1147" s="31"/>
      <c r="AA1147" s="31"/>
      <c r="AC1147" s="57"/>
    </row>
    <row r="1148" spans="1:29" s="19" customFormat="1" hidden="1">
      <c r="A1148" s="31"/>
      <c r="B1148" s="59"/>
      <c r="C1148" s="59"/>
      <c r="D1148" s="59"/>
      <c r="E1148" s="59"/>
      <c r="F1148" s="31"/>
      <c r="G1148" s="31"/>
      <c r="I1148" s="31"/>
      <c r="Q1148" s="31"/>
      <c r="R1148" s="31"/>
      <c r="T1148" s="31"/>
      <c r="W1148" s="31"/>
      <c r="Y1148" s="31"/>
      <c r="AA1148" s="31"/>
      <c r="AC1148" s="57"/>
    </row>
    <row r="1149" spans="1:29" s="19" customFormat="1" hidden="1">
      <c r="A1149" s="61"/>
      <c r="B1149" s="61"/>
      <c r="C1149" s="61"/>
      <c r="D1149" s="61"/>
      <c r="E1149" s="61"/>
      <c r="F1149" s="61"/>
      <c r="G1149" s="61"/>
      <c r="I1149" s="31"/>
      <c r="Q1149" s="31"/>
      <c r="R1149" s="31"/>
      <c r="T1149" s="31"/>
      <c r="W1149" s="31"/>
      <c r="Y1149" s="31"/>
      <c r="AA1149" s="31"/>
      <c r="AC1149" s="57"/>
    </row>
    <row r="1150" spans="1:29" s="19" customFormat="1" hidden="1">
      <c r="A1150" s="60"/>
      <c r="B1150" s="61"/>
      <c r="C1150" s="62"/>
      <c r="D1150" s="62"/>
      <c r="E1150" s="60"/>
      <c r="F1150" s="60"/>
      <c r="G1150" s="60"/>
      <c r="I1150" s="31"/>
      <c r="Q1150" s="31"/>
      <c r="R1150" s="31"/>
      <c r="T1150" s="31"/>
      <c r="W1150" s="31"/>
      <c r="Y1150" s="31"/>
      <c r="AA1150" s="31"/>
      <c r="AC1150" s="57"/>
    </row>
    <row r="1151" spans="1:29" s="19" customFormat="1" hidden="1">
      <c r="A1151" s="59"/>
      <c r="B1151" s="31"/>
      <c r="C1151" s="59"/>
      <c r="D1151" s="31"/>
      <c r="E1151" s="31"/>
      <c r="F1151" s="31"/>
      <c r="G1151" s="31"/>
      <c r="I1151" s="31"/>
      <c r="Q1151" s="31"/>
      <c r="R1151" s="31"/>
      <c r="T1151" s="31"/>
      <c r="W1151" s="31"/>
      <c r="Y1151" s="31"/>
      <c r="AA1151" s="31"/>
      <c r="AC1151" s="57"/>
    </row>
    <row r="1152" spans="1:29" s="19" customFormat="1" hidden="1">
      <c r="A1152" s="63"/>
      <c r="B1152" s="63"/>
      <c r="C1152" s="63"/>
      <c r="D1152" s="63"/>
      <c r="E1152" s="63"/>
      <c r="F1152" s="63"/>
      <c r="G1152" s="63"/>
      <c r="I1152" s="31"/>
      <c r="Q1152" s="31"/>
      <c r="R1152" s="31"/>
      <c r="T1152" s="31"/>
      <c r="W1152" s="31"/>
      <c r="Y1152" s="31"/>
      <c r="AA1152" s="31"/>
      <c r="AC1152" s="57"/>
    </row>
    <row r="1153" spans="1:29" s="19" customFormat="1" hidden="1">
      <c r="A1153" s="58"/>
      <c r="B1153" s="58"/>
      <c r="C1153" s="58"/>
      <c r="D1153" s="58"/>
      <c r="E1153" s="58"/>
      <c r="F1153" s="58"/>
      <c r="G1153" s="58"/>
      <c r="I1153" s="31"/>
      <c r="Q1153" s="31"/>
      <c r="R1153" s="31"/>
      <c r="T1153" s="31"/>
      <c r="W1153" s="31"/>
      <c r="Y1153" s="31"/>
      <c r="AA1153" s="31"/>
      <c r="AC1153" s="57"/>
    </row>
    <row r="1154" spans="1:29" s="19" customFormat="1" hidden="1">
      <c r="A1154" s="58"/>
      <c r="B1154" s="58"/>
      <c r="C1154" s="58"/>
      <c r="D1154" s="58"/>
      <c r="E1154" s="58"/>
      <c r="F1154" s="58"/>
      <c r="G1154" s="58"/>
      <c r="I1154" s="31"/>
      <c r="Q1154" s="31"/>
      <c r="R1154" s="31"/>
      <c r="T1154" s="31"/>
      <c r="W1154" s="31"/>
      <c r="Y1154" s="31"/>
      <c r="AA1154" s="31"/>
      <c r="AC1154" s="57"/>
    </row>
    <row r="1155" spans="1:29" s="19" customFormat="1" hidden="1">
      <c r="A1155" s="58"/>
      <c r="B1155" s="58"/>
      <c r="C1155" s="58"/>
      <c r="D1155" s="58"/>
      <c r="E1155" s="58"/>
      <c r="F1155" s="58"/>
      <c r="G1155" s="58"/>
      <c r="I1155" s="31"/>
      <c r="Q1155" s="31"/>
      <c r="R1155" s="31"/>
      <c r="T1155" s="31"/>
      <c r="W1155" s="31"/>
      <c r="Y1155" s="31"/>
      <c r="AA1155" s="31"/>
      <c r="AC1155" s="57"/>
    </row>
    <row r="1156" spans="1:29" s="19" customFormat="1" hidden="1">
      <c r="A1156" s="58"/>
      <c r="B1156" s="58"/>
      <c r="C1156" s="58"/>
      <c r="D1156" s="58"/>
      <c r="E1156" s="58"/>
      <c r="F1156" s="58"/>
      <c r="G1156" s="58"/>
      <c r="I1156" s="31"/>
      <c r="Q1156" s="31"/>
      <c r="R1156" s="31"/>
      <c r="T1156" s="31"/>
      <c r="W1156" s="31"/>
      <c r="Y1156" s="31"/>
      <c r="AA1156" s="31"/>
      <c r="AC1156" s="57"/>
    </row>
    <row r="1157" spans="1:29" s="19" customFormat="1" hidden="1">
      <c r="A1157" s="58"/>
      <c r="B1157" s="58"/>
      <c r="C1157" s="58"/>
      <c r="D1157" s="58"/>
      <c r="E1157" s="58"/>
      <c r="F1157" s="58"/>
      <c r="G1157" s="58"/>
      <c r="I1157" s="31"/>
      <c r="Q1157" s="31"/>
      <c r="R1157" s="31"/>
      <c r="T1157" s="31"/>
      <c r="W1157" s="31"/>
      <c r="Y1157" s="31"/>
      <c r="AA1157" s="31"/>
      <c r="AC1157" s="57"/>
    </row>
    <row r="1158" spans="1:29" s="19" customFormat="1" hidden="1">
      <c r="A1158" s="58"/>
      <c r="B1158" s="58"/>
      <c r="C1158" s="58"/>
      <c r="D1158" s="58"/>
      <c r="E1158" s="58"/>
      <c r="F1158" s="58"/>
      <c r="G1158" s="58"/>
      <c r="I1158" s="31"/>
      <c r="Q1158" s="31"/>
      <c r="R1158" s="31"/>
      <c r="T1158" s="31"/>
      <c r="W1158" s="31"/>
      <c r="Y1158" s="31"/>
      <c r="AA1158" s="31"/>
      <c r="AC1158" s="57"/>
    </row>
    <row r="1159" spans="1:29" s="19" customFormat="1" hidden="1">
      <c r="A1159" s="58"/>
      <c r="B1159" s="58"/>
      <c r="C1159" s="58"/>
      <c r="D1159" s="58"/>
      <c r="E1159" s="58"/>
      <c r="F1159" s="58"/>
      <c r="G1159" s="58"/>
      <c r="I1159" s="31"/>
      <c r="Q1159" s="31"/>
      <c r="R1159" s="31"/>
      <c r="T1159" s="31"/>
      <c r="W1159" s="31"/>
      <c r="Y1159" s="31"/>
      <c r="AA1159" s="31"/>
      <c r="AC1159" s="57"/>
    </row>
    <row r="1160" spans="1:29" s="19" customFormat="1" hidden="1">
      <c r="A1160" s="58"/>
      <c r="B1160" s="58"/>
      <c r="C1160" s="58"/>
      <c r="D1160" s="58"/>
      <c r="E1160" s="58"/>
      <c r="F1160" s="58"/>
      <c r="G1160" s="58"/>
      <c r="I1160" s="31"/>
      <c r="Q1160" s="31"/>
      <c r="R1160" s="31"/>
      <c r="T1160" s="31"/>
      <c r="W1160" s="31"/>
      <c r="Y1160" s="31"/>
      <c r="AA1160" s="31"/>
      <c r="AC1160" s="57"/>
    </row>
    <row r="1161" spans="1:29" s="19" customFormat="1" hidden="1">
      <c r="A1161" s="58"/>
      <c r="B1161" s="58"/>
      <c r="C1161" s="58"/>
      <c r="D1161" s="58"/>
      <c r="E1161" s="58"/>
      <c r="F1161" s="58"/>
      <c r="G1161" s="58"/>
      <c r="I1161" s="31"/>
      <c r="Q1161" s="31"/>
      <c r="R1161" s="31"/>
      <c r="T1161" s="31"/>
      <c r="W1161" s="31"/>
      <c r="Y1161" s="31"/>
      <c r="AA1161" s="31"/>
      <c r="AC1161" s="57"/>
    </row>
    <row r="1162" spans="1:29" s="19" customFormat="1" hidden="1">
      <c r="A1162" s="58"/>
      <c r="B1162" s="58"/>
      <c r="C1162" s="58"/>
      <c r="D1162" s="58"/>
      <c r="E1162" s="58"/>
      <c r="F1162" s="58"/>
      <c r="G1162" s="58"/>
      <c r="I1162" s="31"/>
      <c r="Q1162" s="31"/>
      <c r="R1162" s="31"/>
      <c r="T1162" s="31"/>
      <c r="W1162" s="31"/>
      <c r="Y1162" s="31"/>
      <c r="AA1162" s="31"/>
      <c r="AC1162" s="57"/>
    </row>
    <row r="1163" spans="1:29" s="19" customFormat="1" hidden="1">
      <c r="A1163" s="58"/>
      <c r="B1163" s="58"/>
      <c r="C1163" s="58"/>
      <c r="D1163" s="58"/>
      <c r="E1163" s="58"/>
      <c r="F1163" s="58"/>
      <c r="G1163" s="58"/>
      <c r="I1163" s="31"/>
      <c r="Q1163" s="31"/>
      <c r="R1163" s="31"/>
      <c r="T1163" s="31"/>
      <c r="W1163" s="31"/>
      <c r="Y1163" s="31"/>
      <c r="AA1163" s="31"/>
      <c r="AC1163" s="57"/>
    </row>
    <row r="1164" spans="1:29" s="19" customFormat="1" hidden="1">
      <c r="A1164" s="58"/>
      <c r="B1164" s="58"/>
      <c r="C1164" s="58"/>
      <c r="D1164" s="58"/>
      <c r="E1164" s="58"/>
      <c r="F1164" s="58"/>
      <c r="G1164" s="58"/>
      <c r="I1164" s="31"/>
      <c r="Q1164" s="31"/>
      <c r="R1164" s="31"/>
      <c r="T1164" s="31"/>
      <c r="W1164" s="31"/>
      <c r="Y1164" s="31"/>
      <c r="AA1164" s="31"/>
      <c r="AC1164" s="57"/>
    </row>
    <row r="1165" spans="1:29" s="19" customFormat="1" hidden="1">
      <c r="A1165" s="58"/>
      <c r="B1165" s="58"/>
      <c r="C1165" s="58"/>
      <c r="D1165" s="58"/>
      <c r="E1165" s="58"/>
      <c r="F1165" s="58"/>
      <c r="G1165" s="58"/>
      <c r="I1165" s="31"/>
      <c r="Q1165" s="31"/>
      <c r="R1165" s="31"/>
      <c r="T1165" s="31"/>
      <c r="W1165" s="31"/>
      <c r="Y1165" s="31"/>
      <c r="AA1165" s="31"/>
      <c r="AC1165" s="57"/>
    </row>
    <row r="1166" spans="1:29" s="19" customFormat="1" hidden="1">
      <c r="A1166" s="58"/>
      <c r="B1166" s="58"/>
      <c r="C1166" s="58"/>
      <c r="D1166" s="58"/>
      <c r="E1166" s="58"/>
      <c r="F1166" s="58"/>
      <c r="G1166" s="58"/>
      <c r="I1166" s="31"/>
      <c r="Q1166" s="31"/>
      <c r="R1166" s="31"/>
      <c r="T1166" s="31"/>
      <c r="W1166" s="31"/>
      <c r="Y1166" s="31"/>
      <c r="AA1166" s="31"/>
      <c r="AC1166" s="57"/>
    </row>
    <row r="1167" spans="1:29" s="19" customFormat="1" hidden="1">
      <c r="A1167" s="58"/>
      <c r="B1167" s="58"/>
      <c r="C1167" s="58"/>
      <c r="D1167" s="58"/>
      <c r="E1167" s="58"/>
      <c r="F1167" s="58"/>
      <c r="G1167" s="58"/>
      <c r="I1167" s="31"/>
      <c r="Q1167" s="31"/>
      <c r="R1167" s="31"/>
      <c r="T1167" s="31"/>
      <c r="W1167" s="31"/>
      <c r="Y1167" s="31"/>
      <c r="AA1167" s="31"/>
      <c r="AC1167" s="57"/>
    </row>
    <row r="1168" spans="1:29" s="19" customFormat="1" hidden="1">
      <c r="A1168" s="58"/>
      <c r="B1168" s="58"/>
      <c r="C1168" s="58"/>
      <c r="D1168" s="58"/>
      <c r="E1168" s="58"/>
      <c r="F1168" s="58"/>
      <c r="G1168" s="58"/>
      <c r="I1168" s="31"/>
      <c r="Q1168" s="31"/>
      <c r="R1168" s="31"/>
      <c r="T1168" s="31"/>
      <c r="W1168" s="31"/>
      <c r="Y1168" s="31"/>
      <c r="AA1168" s="31"/>
      <c r="AC1168" s="57"/>
    </row>
    <row r="1169" spans="1:29" s="19" customFormat="1" hidden="1">
      <c r="A1169" s="58"/>
      <c r="B1169" s="58"/>
      <c r="C1169" s="58"/>
      <c r="D1169" s="58"/>
      <c r="E1169" s="58"/>
      <c r="F1169" s="58"/>
      <c r="G1169" s="58"/>
      <c r="I1169" s="31"/>
      <c r="Q1169" s="31"/>
      <c r="R1169" s="31"/>
      <c r="T1169" s="31"/>
      <c r="W1169" s="31"/>
      <c r="Y1169" s="31"/>
      <c r="AA1169" s="31"/>
      <c r="AC1169" s="57"/>
    </row>
    <row r="1170" spans="1:29" s="19" customFormat="1" hidden="1">
      <c r="A1170" s="58"/>
      <c r="B1170" s="58"/>
      <c r="C1170" s="58"/>
      <c r="D1170" s="58"/>
      <c r="E1170" s="58"/>
      <c r="F1170" s="58"/>
      <c r="G1170" s="58"/>
      <c r="I1170" s="31"/>
      <c r="Q1170" s="31"/>
      <c r="R1170" s="31"/>
      <c r="T1170" s="31"/>
      <c r="W1170" s="31"/>
      <c r="Y1170" s="31"/>
      <c r="AA1170" s="31"/>
      <c r="AC1170" s="57"/>
    </row>
    <row r="1171" spans="1:29" s="19" customFormat="1" hidden="1">
      <c r="A1171" s="58"/>
      <c r="B1171" s="58"/>
      <c r="C1171" s="58"/>
      <c r="D1171" s="58"/>
      <c r="E1171" s="58"/>
      <c r="F1171" s="58"/>
      <c r="G1171" s="58"/>
      <c r="I1171" s="31"/>
      <c r="Q1171" s="31"/>
      <c r="R1171" s="31"/>
      <c r="T1171" s="31"/>
      <c r="W1171" s="31"/>
      <c r="Y1171" s="31"/>
      <c r="AA1171" s="31"/>
      <c r="AC1171" s="57"/>
    </row>
    <row r="1172" spans="1:29" s="19" customFormat="1" hidden="1">
      <c r="A1172" s="58"/>
      <c r="B1172" s="58"/>
      <c r="C1172" s="58"/>
      <c r="D1172" s="58"/>
      <c r="E1172" s="58"/>
      <c r="F1172" s="58"/>
      <c r="G1172" s="58"/>
      <c r="I1172" s="31"/>
      <c r="Q1172" s="31"/>
      <c r="R1172" s="31"/>
      <c r="T1172" s="31"/>
      <c r="W1172" s="31"/>
      <c r="Y1172" s="31"/>
      <c r="AA1172" s="31"/>
      <c r="AC1172" s="57"/>
    </row>
    <row r="1173" spans="1:29" s="19" customFormat="1" hidden="1">
      <c r="A1173" s="58"/>
      <c r="B1173" s="58"/>
      <c r="C1173" s="58"/>
      <c r="D1173" s="58"/>
      <c r="E1173" s="58"/>
      <c r="F1173" s="58"/>
      <c r="G1173" s="58"/>
      <c r="I1173" s="31"/>
      <c r="Q1173" s="31"/>
      <c r="R1173" s="31"/>
      <c r="T1173" s="31"/>
      <c r="W1173" s="31"/>
      <c r="Y1173" s="31"/>
      <c r="AA1173" s="31"/>
      <c r="AC1173" s="57"/>
    </row>
    <row r="1174" spans="1:29" s="19" customFormat="1" hidden="1">
      <c r="A1174" s="58"/>
      <c r="B1174" s="58"/>
      <c r="C1174" s="58"/>
      <c r="D1174" s="58"/>
      <c r="E1174" s="58"/>
      <c r="F1174" s="58"/>
      <c r="G1174" s="58"/>
      <c r="I1174" s="31"/>
      <c r="Q1174" s="31"/>
      <c r="R1174" s="31"/>
      <c r="T1174" s="31"/>
      <c r="W1174" s="31"/>
      <c r="Y1174" s="31"/>
      <c r="AA1174" s="31"/>
      <c r="AC1174" s="57"/>
    </row>
    <row r="1175" spans="1:29" s="19" customFormat="1" hidden="1">
      <c r="A1175" s="58"/>
      <c r="B1175" s="58"/>
      <c r="C1175" s="58"/>
      <c r="D1175" s="58"/>
      <c r="E1175" s="58"/>
      <c r="F1175" s="58"/>
      <c r="G1175" s="58"/>
      <c r="I1175" s="31"/>
      <c r="Q1175" s="31"/>
      <c r="R1175" s="31"/>
      <c r="T1175" s="31"/>
      <c r="W1175" s="31"/>
      <c r="Y1175" s="31"/>
      <c r="AA1175" s="31"/>
      <c r="AC1175" s="57"/>
    </row>
    <row r="1176" spans="1:29" s="19" customFormat="1" hidden="1">
      <c r="A1176" s="58"/>
      <c r="B1176" s="58"/>
      <c r="C1176" s="58"/>
      <c r="D1176" s="58"/>
      <c r="E1176" s="58"/>
      <c r="F1176" s="58"/>
      <c r="G1176" s="58"/>
      <c r="I1176" s="31"/>
      <c r="Q1176" s="31"/>
      <c r="R1176" s="31"/>
      <c r="T1176" s="31"/>
      <c r="W1176" s="31"/>
      <c r="Y1176" s="31"/>
      <c r="AA1176" s="31"/>
      <c r="AC1176" s="57"/>
    </row>
    <row r="1177" spans="1:29" s="19" customFormat="1" hidden="1">
      <c r="A1177" s="58"/>
      <c r="B1177" s="58"/>
      <c r="C1177" s="58"/>
      <c r="D1177" s="58"/>
      <c r="E1177" s="58"/>
      <c r="F1177" s="58"/>
      <c r="G1177" s="58"/>
      <c r="I1177" s="31"/>
      <c r="Q1177" s="31"/>
      <c r="R1177" s="31"/>
      <c r="T1177" s="31"/>
      <c r="W1177" s="31"/>
      <c r="Y1177" s="31"/>
      <c r="AA1177" s="31"/>
      <c r="AC1177" s="57"/>
    </row>
    <row r="1178" spans="1:29" s="19" customFormat="1" hidden="1">
      <c r="A1178" s="58"/>
      <c r="B1178" s="58"/>
      <c r="C1178" s="58"/>
      <c r="D1178" s="58"/>
      <c r="E1178" s="58"/>
      <c r="F1178" s="58"/>
      <c r="G1178" s="58"/>
      <c r="I1178" s="31"/>
      <c r="Q1178" s="31"/>
      <c r="R1178" s="31"/>
      <c r="T1178" s="31"/>
      <c r="W1178" s="31"/>
      <c r="Y1178" s="31"/>
      <c r="AA1178" s="31"/>
      <c r="AC1178" s="57"/>
    </row>
    <row r="1179" spans="1:29" s="19" customFormat="1" hidden="1">
      <c r="A1179" s="58"/>
      <c r="B1179" s="58"/>
      <c r="C1179" s="58"/>
      <c r="D1179" s="58"/>
      <c r="E1179" s="58"/>
      <c r="F1179" s="58"/>
      <c r="G1179" s="58"/>
      <c r="I1179" s="31"/>
      <c r="Q1179" s="31"/>
      <c r="R1179" s="31"/>
      <c r="T1179" s="31"/>
      <c r="W1179" s="31"/>
      <c r="Y1179" s="31"/>
      <c r="AA1179" s="31"/>
      <c r="AC1179" s="57"/>
    </row>
    <row r="1180" spans="1:29" s="19" customFormat="1" hidden="1">
      <c r="A1180" s="58"/>
      <c r="B1180" s="58"/>
      <c r="C1180" s="58"/>
      <c r="D1180" s="58"/>
      <c r="E1180" s="58"/>
      <c r="F1180" s="58"/>
      <c r="G1180" s="58"/>
      <c r="I1180" s="31"/>
      <c r="Q1180" s="31"/>
      <c r="R1180" s="31"/>
      <c r="T1180" s="31"/>
      <c r="W1180" s="31"/>
      <c r="Y1180" s="31"/>
      <c r="AA1180" s="31"/>
      <c r="AC1180" s="57"/>
    </row>
    <row r="1181" spans="1:29" s="19" customFormat="1" hidden="1">
      <c r="A1181" s="58"/>
      <c r="B1181" s="58"/>
      <c r="C1181" s="58"/>
      <c r="D1181" s="58"/>
      <c r="E1181" s="58"/>
      <c r="F1181" s="58"/>
      <c r="G1181" s="58"/>
      <c r="I1181" s="31"/>
      <c r="Q1181" s="31"/>
      <c r="R1181" s="31"/>
      <c r="T1181" s="31"/>
      <c r="W1181" s="31"/>
      <c r="Y1181" s="31"/>
      <c r="AA1181" s="31"/>
      <c r="AC1181" s="57"/>
    </row>
    <row r="1182" spans="1:29" s="19" customFormat="1" hidden="1">
      <c r="A1182" s="58"/>
      <c r="B1182" s="58"/>
      <c r="C1182" s="58"/>
      <c r="D1182" s="58"/>
      <c r="E1182" s="58"/>
      <c r="F1182" s="58"/>
      <c r="G1182" s="58"/>
      <c r="I1182" s="31"/>
      <c r="Q1182" s="31"/>
      <c r="R1182" s="31"/>
      <c r="T1182" s="31"/>
      <c r="W1182" s="31"/>
      <c r="Y1182" s="31"/>
      <c r="AA1182" s="31"/>
      <c r="AC1182" s="57"/>
    </row>
    <row r="1183" spans="1:29" s="19" customFormat="1" hidden="1">
      <c r="A1183" s="58"/>
      <c r="B1183" s="58"/>
      <c r="C1183" s="58"/>
      <c r="D1183" s="58"/>
      <c r="E1183" s="58"/>
      <c r="F1183" s="58"/>
      <c r="G1183" s="58"/>
      <c r="I1183" s="31"/>
      <c r="Q1183" s="31"/>
      <c r="R1183" s="31"/>
      <c r="T1183" s="31"/>
      <c r="W1183" s="31"/>
      <c r="Y1183" s="31"/>
      <c r="AA1183" s="31"/>
      <c r="AC1183" s="57"/>
    </row>
    <row r="1184" spans="1:29" s="19" customFormat="1" hidden="1">
      <c r="A1184" s="58"/>
      <c r="B1184" s="58"/>
      <c r="C1184" s="58"/>
      <c r="D1184" s="58"/>
      <c r="E1184" s="58"/>
      <c r="F1184" s="58"/>
      <c r="G1184" s="58"/>
      <c r="I1184" s="31"/>
      <c r="Q1184" s="31"/>
      <c r="R1184" s="31"/>
      <c r="T1184" s="31"/>
      <c r="W1184" s="31"/>
      <c r="Y1184" s="31"/>
      <c r="AA1184" s="31"/>
      <c r="AC1184" s="57"/>
    </row>
    <row r="1185" spans="1:29" s="19" customFormat="1" hidden="1">
      <c r="A1185" s="58"/>
      <c r="B1185" s="58"/>
      <c r="C1185" s="58"/>
      <c r="D1185" s="58"/>
      <c r="E1185" s="58"/>
      <c r="F1185" s="58"/>
      <c r="G1185" s="58"/>
      <c r="I1185" s="31"/>
      <c r="Q1185" s="31"/>
      <c r="R1185" s="31"/>
      <c r="T1185" s="31"/>
      <c r="W1185" s="31"/>
      <c r="Y1185" s="31"/>
      <c r="AA1185" s="31"/>
      <c r="AC1185" s="57"/>
    </row>
    <row r="1186" spans="1:29" s="19" customFormat="1" hidden="1">
      <c r="A1186" s="58"/>
      <c r="B1186" s="58"/>
      <c r="C1186" s="58"/>
      <c r="D1186" s="58"/>
      <c r="E1186" s="58"/>
      <c r="F1186" s="58"/>
      <c r="G1186" s="58"/>
      <c r="I1186" s="31"/>
      <c r="Q1186" s="31"/>
      <c r="R1186" s="31"/>
      <c r="T1186" s="31"/>
      <c r="W1186" s="31"/>
      <c r="Y1186" s="31"/>
      <c r="AA1186" s="31"/>
      <c r="AC1186" s="57"/>
    </row>
    <row r="1187" spans="1:29" s="19" customFormat="1" hidden="1">
      <c r="A1187" s="58"/>
      <c r="B1187" s="58"/>
      <c r="C1187" s="58"/>
      <c r="D1187" s="58"/>
      <c r="E1187" s="58"/>
      <c r="F1187" s="58"/>
      <c r="G1187" s="58"/>
      <c r="I1187" s="31"/>
      <c r="Q1187" s="31"/>
      <c r="R1187" s="31"/>
      <c r="T1187" s="31"/>
      <c r="W1187" s="31"/>
      <c r="Y1187" s="31"/>
      <c r="AA1187" s="31"/>
      <c r="AC1187" s="57"/>
    </row>
    <row r="1188" spans="1:29" s="19" customFormat="1" hidden="1">
      <c r="A1188" s="58"/>
      <c r="B1188" s="58"/>
      <c r="C1188" s="58"/>
      <c r="D1188" s="58"/>
      <c r="E1188" s="58"/>
      <c r="F1188" s="58"/>
      <c r="G1188" s="58"/>
      <c r="I1188" s="31"/>
      <c r="Q1188" s="31"/>
      <c r="R1188" s="31"/>
      <c r="T1188" s="31"/>
      <c r="W1188" s="31"/>
      <c r="Y1188" s="31"/>
      <c r="AA1188" s="31"/>
      <c r="AC1188" s="57"/>
    </row>
    <row r="1189" spans="1:29" s="19" customFormat="1" hidden="1">
      <c r="A1189" s="58"/>
      <c r="B1189" s="58"/>
      <c r="C1189" s="58"/>
      <c r="D1189" s="58"/>
      <c r="E1189" s="58"/>
      <c r="F1189" s="58"/>
      <c r="G1189" s="58"/>
      <c r="I1189" s="31"/>
      <c r="Q1189" s="31"/>
      <c r="R1189" s="31"/>
      <c r="T1189" s="31"/>
      <c r="W1189" s="31"/>
      <c r="Y1189" s="31"/>
      <c r="AA1189" s="31"/>
      <c r="AC1189" s="57"/>
    </row>
    <row r="1190" spans="1:29" s="19" customFormat="1" hidden="1">
      <c r="A1190" s="58"/>
      <c r="B1190" s="58"/>
      <c r="C1190" s="58"/>
      <c r="D1190" s="58"/>
      <c r="E1190" s="58"/>
      <c r="F1190" s="58"/>
      <c r="G1190" s="58"/>
      <c r="I1190" s="31"/>
      <c r="Q1190" s="31"/>
      <c r="R1190" s="31"/>
      <c r="T1190" s="31"/>
      <c r="W1190" s="31"/>
      <c r="Y1190" s="31"/>
      <c r="AA1190" s="31"/>
      <c r="AC1190" s="57"/>
    </row>
    <row r="1191" spans="1:29" s="19" customFormat="1" hidden="1">
      <c r="A1191" s="58"/>
      <c r="B1191" s="58"/>
      <c r="C1191" s="58"/>
      <c r="D1191" s="58"/>
      <c r="E1191" s="58"/>
      <c r="F1191" s="58"/>
      <c r="G1191" s="58"/>
      <c r="I1191" s="31"/>
      <c r="Q1191" s="31"/>
      <c r="R1191" s="31"/>
      <c r="T1191" s="31"/>
      <c r="W1191" s="31"/>
      <c r="Y1191" s="31"/>
      <c r="AA1191" s="31"/>
      <c r="AC1191" s="57"/>
    </row>
    <row r="1192" spans="1:29" s="19" customFormat="1" hidden="1">
      <c r="A1192" s="58"/>
      <c r="B1192" s="58"/>
      <c r="C1192" s="58"/>
      <c r="D1192" s="58"/>
      <c r="E1192" s="58"/>
      <c r="F1192" s="58"/>
      <c r="G1192" s="58"/>
      <c r="I1192" s="31"/>
      <c r="Q1192" s="31"/>
      <c r="R1192" s="31"/>
      <c r="T1192" s="31"/>
      <c r="W1192" s="31"/>
      <c r="Y1192" s="31"/>
      <c r="AA1192" s="31"/>
      <c r="AC1192" s="57"/>
    </row>
    <row r="1193" spans="1:29" s="19" customFormat="1" hidden="1">
      <c r="A1193" s="58"/>
      <c r="B1193" s="58"/>
      <c r="C1193" s="58"/>
      <c r="D1193" s="58"/>
      <c r="E1193" s="58"/>
      <c r="F1193" s="58"/>
      <c r="G1193" s="58"/>
      <c r="I1193" s="31"/>
      <c r="Q1193" s="31"/>
      <c r="R1193" s="31"/>
      <c r="T1193" s="31"/>
      <c r="W1193" s="31"/>
      <c r="Y1193" s="31"/>
      <c r="AA1193" s="31"/>
      <c r="AC1193" s="57"/>
    </row>
    <row r="1194" spans="1:29" s="19" customFormat="1" hidden="1">
      <c r="A1194" s="58"/>
      <c r="B1194" s="58"/>
      <c r="C1194" s="58"/>
      <c r="D1194" s="58"/>
      <c r="E1194" s="58"/>
      <c r="F1194" s="58"/>
      <c r="G1194" s="58"/>
      <c r="I1194" s="31"/>
      <c r="Q1194" s="31"/>
      <c r="R1194" s="31"/>
      <c r="T1194" s="31"/>
      <c r="W1194" s="31"/>
      <c r="Y1194" s="31"/>
      <c r="AA1194" s="31"/>
      <c r="AC1194" s="57"/>
    </row>
    <row r="1195" spans="1:29" s="19" customFormat="1" hidden="1">
      <c r="A1195" s="58"/>
      <c r="B1195" s="58"/>
      <c r="C1195" s="58"/>
      <c r="D1195" s="58"/>
      <c r="E1195" s="58"/>
      <c r="F1195" s="58"/>
      <c r="G1195" s="58"/>
      <c r="I1195" s="31"/>
      <c r="Q1195" s="31"/>
      <c r="R1195" s="31"/>
      <c r="T1195" s="31"/>
      <c r="W1195" s="31"/>
      <c r="Y1195" s="31"/>
      <c r="AA1195" s="31"/>
      <c r="AC1195" s="57"/>
    </row>
    <row r="1196" spans="1:29" s="19" customFormat="1" hidden="1">
      <c r="A1196" s="58"/>
      <c r="B1196" s="58"/>
      <c r="C1196" s="58"/>
      <c r="D1196" s="58"/>
      <c r="E1196" s="58"/>
      <c r="F1196" s="58"/>
      <c r="G1196" s="58"/>
      <c r="I1196" s="31"/>
      <c r="Q1196" s="31"/>
      <c r="R1196" s="31"/>
      <c r="T1196" s="31"/>
      <c r="W1196" s="31"/>
      <c r="Y1196" s="31"/>
      <c r="AA1196" s="31"/>
      <c r="AC1196" s="57"/>
    </row>
    <row r="1197" spans="1:29" s="19" customFormat="1" hidden="1">
      <c r="A1197" s="58"/>
      <c r="B1197" s="58"/>
      <c r="C1197" s="58"/>
      <c r="D1197" s="58"/>
      <c r="E1197" s="58"/>
      <c r="F1197" s="58"/>
      <c r="G1197" s="58"/>
      <c r="I1197" s="31"/>
      <c r="Q1197" s="31"/>
      <c r="R1197" s="31"/>
      <c r="T1197" s="31"/>
      <c r="W1197" s="31"/>
      <c r="Y1197" s="31"/>
      <c r="AA1197" s="31"/>
      <c r="AC1197" s="57"/>
    </row>
    <row r="1198" spans="1:29" s="19" customFormat="1" hidden="1">
      <c r="A1198" s="58"/>
      <c r="B1198" s="58"/>
      <c r="C1198" s="58"/>
      <c r="D1198" s="58"/>
      <c r="E1198" s="58"/>
      <c r="F1198" s="58"/>
      <c r="G1198" s="58"/>
      <c r="I1198" s="31"/>
      <c r="Q1198" s="31"/>
      <c r="R1198" s="31"/>
      <c r="T1198" s="31"/>
      <c r="W1198" s="31"/>
      <c r="Y1198" s="31"/>
      <c r="AA1198" s="31"/>
      <c r="AC1198" s="57"/>
    </row>
    <row r="1199" spans="1:29" s="19" customFormat="1" hidden="1">
      <c r="A1199" s="58"/>
      <c r="B1199" s="58"/>
      <c r="C1199" s="58"/>
      <c r="D1199" s="58"/>
      <c r="E1199" s="58"/>
      <c r="F1199" s="58"/>
      <c r="G1199" s="58"/>
      <c r="I1199" s="31"/>
      <c r="Q1199" s="31"/>
      <c r="R1199" s="31"/>
      <c r="T1199" s="31"/>
      <c r="W1199" s="31"/>
      <c r="Y1199" s="31"/>
      <c r="AA1199" s="31"/>
      <c r="AC1199" s="57"/>
    </row>
    <row r="1200" spans="1:29" s="19" customFormat="1" hidden="1">
      <c r="A1200" s="58"/>
      <c r="B1200" s="58"/>
      <c r="C1200" s="58"/>
      <c r="D1200" s="58"/>
      <c r="E1200" s="58"/>
      <c r="F1200" s="58"/>
      <c r="G1200" s="58"/>
      <c r="I1200" s="31"/>
      <c r="Q1200" s="31"/>
      <c r="R1200" s="31"/>
      <c r="T1200" s="31"/>
      <c r="W1200" s="31"/>
      <c r="Y1200" s="31"/>
      <c r="AA1200" s="31"/>
      <c r="AC1200" s="57"/>
    </row>
    <row r="1201" spans="1:29" s="19" customFormat="1" hidden="1">
      <c r="A1201" s="31"/>
      <c r="B1201" s="59"/>
      <c r="C1201" s="59"/>
      <c r="D1201" s="59"/>
      <c r="E1201" s="59"/>
      <c r="F1201" s="31"/>
      <c r="G1201" s="31"/>
      <c r="I1201" s="31"/>
      <c r="Q1201" s="31"/>
      <c r="R1201" s="31"/>
      <c r="T1201" s="31"/>
      <c r="W1201" s="31"/>
      <c r="Y1201" s="31"/>
      <c r="AA1201" s="31"/>
      <c r="AC1201" s="57"/>
    </row>
    <row r="1202" spans="1:29" s="19" customFormat="1" hidden="1">
      <c r="A1202" s="31"/>
      <c r="B1202" s="59"/>
      <c r="C1202" s="59"/>
      <c r="D1202" s="59"/>
      <c r="E1202" s="59"/>
      <c r="F1202" s="31"/>
      <c r="G1202" s="31"/>
      <c r="I1202" s="31"/>
      <c r="Q1202" s="31"/>
      <c r="R1202" s="31"/>
      <c r="T1202" s="31"/>
      <c r="W1202" s="31"/>
      <c r="Y1202" s="31"/>
      <c r="AA1202" s="31"/>
      <c r="AC1202" s="57"/>
    </row>
    <row r="1203" spans="1:29" s="19" customFormat="1" hidden="1">
      <c r="A1203" s="31"/>
      <c r="B1203" s="59"/>
      <c r="C1203" s="59"/>
      <c r="D1203" s="59"/>
      <c r="E1203" s="59"/>
      <c r="F1203" s="31"/>
      <c r="G1203" s="31"/>
      <c r="I1203" s="31"/>
      <c r="Q1203" s="31"/>
      <c r="R1203" s="31"/>
      <c r="T1203" s="31"/>
      <c r="W1203" s="31"/>
      <c r="Y1203" s="31"/>
      <c r="AA1203" s="31"/>
      <c r="AC1203" s="57"/>
    </row>
    <row r="1204" spans="1:29" s="19" customFormat="1" hidden="1">
      <c r="A1204" s="61"/>
      <c r="B1204" s="61"/>
      <c r="C1204" s="61"/>
      <c r="D1204" s="61"/>
      <c r="E1204" s="61"/>
      <c r="F1204" s="61"/>
      <c r="G1204" s="61"/>
      <c r="I1204" s="31"/>
      <c r="Q1204" s="31"/>
      <c r="R1204" s="31"/>
      <c r="T1204" s="31"/>
      <c r="W1204" s="31"/>
      <c r="Y1204" s="31"/>
      <c r="AA1204" s="31"/>
      <c r="AC1204" s="57"/>
    </row>
    <row r="1205" spans="1:29" s="19" customFormat="1" hidden="1">
      <c r="A1205" s="60"/>
      <c r="B1205" s="61"/>
      <c r="C1205" s="62"/>
      <c r="D1205" s="62"/>
      <c r="E1205" s="60"/>
      <c r="F1205" s="60"/>
      <c r="G1205" s="60"/>
      <c r="I1205" s="31"/>
      <c r="Q1205" s="31"/>
      <c r="R1205" s="31"/>
      <c r="T1205" s="31"/>
      <c r="W1205" s="31"/>
      <c r="Y1205" s="31"/>
      <c r="AA1205" s="31"/>
      <c r="AC1205" s="57"/>
    </row>
    <row r="1206" spans="1:29" s="19" customFormat="1" hidden="1">
      <c r="A1206" s="59"/>
      <c r="B1206" s="31"/>
      <c r="C1206" s="59"/>
      <c r="D1206" s="31"/>
      <c r="E1206" s="31"/>
      <c r="F1206" s="31"/>
      <c r="G1206" s="31"/>
      <c r="I1206" s="31"/>
      <c r="Q1206" s="31"/>
      <c r="R1206" s="31"/>
      <c r="T1206" s="31"/>
      <c r="W1206" s="31"/>
      <c r="Y1206" s="31"/>
      <c r="AA1206" s="31"/>
      <c r="AC1206" s="57"/>
    </row>
    <row r="1207" spans="1:29" s="19" customFormat="1" hidden="1">
      <c r="A1207" s="63"/>
      <c r="B1207" s="63"/>
      <c r="C1207" s="63"/>
      <c r="D1207" s="63"/>
      <c r="E1207" s="63"/>
      <c r="F1207" s="63"/>
      <c r="G1207" s="63"/>
      <c r="I1207" s="31"/>
      <c r="Q1207" s="31"/>
      <c r="R1207" s="31"/>
      <c r="T1207" s="31"/>
      <c r="W1207" s="31"/>
      <c r="Y1207" s="31"/>
      <c r="AA1207" s="31"/>
      <c r="AC1207" s="57"/>
    </row>
    <row r="1208" spans="1:29" s="19" customFormat="1" hidden="1">
      <c r="A1208" s="58"/>
      <c r="B1208" s="58"/>
      <c r="C1208" s="58"/>
      <c r="D1208" s="58"/>
      <c r="E1208" s="58"/>
      <c r="F1208" s="58"/>
      <c r="G1208" s="58"/>
      <c r="I1208" s="31"/>
      <c r="Q1208" s="31"/>
      <c r="R1208" s="31"/>
      <c r="T1208" s="31"/>
      <c r="W1208" s="31"/>
      <c r="Y1208" s="31"/>
      <c r="AA1208" s="31"/>
      <c r="AC1208" s="57"/>
    </row>
    <row r="1209" spans="1:29" s="19" customFormat="1" hidden="1">
      <c r="A1209" s="58"/>
      <c r="B1209" s="58"/>
      <c r="C1209" s="58"/>
      <c r="D1209" s="58"/>
      <c r="E1209" s="58"/>
      <c r="F1209" s="58"/>
      <c r="G1209" s="58"/>
      <c r="I1209" s="31"/>
      <c r="Q1209" s="31"/>
      <c r="R1209" s="31"/>
      <c r="T1209" s="31"/>
      <c r="W1209" s="31"/>
      <c r="Y1209" s="31"/>
      <c r="AA1209" s="31"/>
      <c r="AC1209" s="57"/>
    </row>
    <row r="1210" spans="1:29" s="19" customFormat="1" hidden="1">
      <c r="A1210" s="58"/>
      <c r="B1210" s="58"/>
      <c r="C1210" s="58"/>
      <c r="D1210" s="58"/>
      <c r="E1210" s="58"/>
      <c r="F1210" s="58"/>
      <c r="G1210" s="58"/>
      <c r="I1210" s="31"/>
      <c r="Q1210" s="31"/>
      <c r="R1210" s="31"/>
      <c r="T1210" s="31"/>
      <c r="W1210" s="31"/>
      <c r="Y1210" s="31"/>
      <c r="AA1210" s="31"/>
      <c r="AC1210" s="57"/>
    </row>
    <row r="1211" spans="1:29" s="19" customFormat="1" hidden="1">
      <c r="A1211" s="58"/>
      <c r="B1211" s="58"/>
      <c r="C1211" s="58"/>
      <c r="D1211" s="58"/>
      <c r="E1211" s="58"/>
      <c r="F1211" s="58"/>
      <c r="G1211" s="58"/>
      <c r="I1211" s="31"/>
      <c r="Q1211" s="31"/>
      <c r="R1211" s="31"/>
      <c r="T1211" s="31"/>
      <c r="W1211" s="31"/>
      <c r="Y1211" s="31"/>
      <c r="AA1211" s="31"/>
      <c r="AC1211" s="57"/>
    </row>
    <row r="1212" spans="1:29" s="19" customFormat="1" hidden="1">
      <c r="A1212" s="58"/>
      <c r="B1212" s="58"/>
      <c r="C1212" s="58"/>
      <c r="D1212" s="58"/>
      <c r="E1212" s="58"/>
      <c r="F1212" s="58"/>
      <c r="G1212" s="58"/>
      <c r="I1212" s="31"/>
      <c r="Q1212" s="31"/>
      <c r="R1212" s="31"/>
      <c r="T1212" s="31"/>
      <c r="W1212" s="31"/>
      <c r="Y1212" s="31"/>
      <c r="AA1212" s="31"/>
      <c r="AC1212" s="57"/>
    </row>
    <row r="1213" spans="1:29" s="19" customFormat="1" hidden="1">
      <c r="A1213" s="58"/>
      <c r="B1213" s="58"/>
      <c r="C1213" s="58"/>
      <c r="D1213" s="58"/>
      <c r="E1213" s="58"/>
      <c r="F1213" s="58"/>
      <c r="G1213" s="58"/>
      <c r="I1213" s="31"/>
      <c r="Q1213" s="31"/>
      <c r="R1213" s="31"/>
      <c r="T1213" s="31"/>
      <c r="W1213" s="31"/>
      <c r="Y1213" s="31"/>
      <c r="AA1213" s="31"/>
      <c r="AC1213" s="57"/>
    </row>
    <row r="1214" spans="1:29" s="19" customFormat="1" hidden="1">
      <c r="A1214" s="58"/>
      <c r="B1214" s="58"/>
      <c r="C1214" s="58"/>
      <c r="D1214" s="58"/>
      <c r="E1214" s="58"/>
      <c r="F1214" s="58"/>
      <c r="G1214" s="58"/>
      <c r="I1214" s="31"/>
      <c r="Q1214" s="31"/>
      <c r="R1214" s="31"/>
      <c r="T1214" s="31"/>
      <c r="W1214" s="31"/>
      <c r="Y1214" s="31"/>
      <c r="AA1214" s="31"/>
      <c r="AC1214" s="57"/>
    </row>
    <row r="1215" spans="1:29" s="19" customFormat="1" hidden="1">
      <c r="A1215" s="58"/>
      <c r="B1215" s="58"/>
      <c r="C1215" s="58"/>
      <c r="D1215" s="58"/>
      <c r="E1215" s="58"/>
      <c r="F1215" s="58"/>
      <c r="G1215" s="58"/>
      <c r="I1215" s="31"/>
      <c r="Q1215" s="31"/>
      <c r="R1215" s="31"/>
      <c r="T1215" s="31"/>
      <c r="W1215" s="31"/>
      <c r="Y1215" s="31"/>
      <c r="AA1215" s="31"/>
      <c r="AC1215" s="57"/>
    </row>
    <row r="1216" spans="1:29" s="19" customFormat="1" hidden="1">
      <c r="A1216" s="58"/>
      <c r="B1216" s="58"/>
      <c r="C1216" s="58"/>
      <c r="D1216" s="58"/>
      <c r="E1216" s="58"/>
      <c r="F1216" s="58"/>
      <c r="G1216" s="58"/>
      <c r="I1216" s="31"/>
      <c r="Q1216" s="31"/>
      <c r="R1216" s="31"/>
      <c r="T1216" s="31"/>
      <c r="W1216" s="31"/>
      <c r="Y1216" s="31"/>
      <c r="AA1216" s="31"/>
      <c r="AC1216" s="57"/>
    </row>
    <row r="1217" spans="1:29" s="19" customFormat="1" hidden="1">
      <c r="A1217" s="58"/>
      <c r="B1217" s="58"/>
      <c r="C1217" s="58"/>
      <c r="D1217" s="58"/>
      <c r="E1217" s="58"/>
      <c r="F1217" s="58"/>
      <c r="G1217" s="58"/>
      <c r="I1217" s="31"/>
      <c r="Q1217" s="31"/>
      <c r="R1217" s="31"/>
      <c r="T1217" s="31"/>
      <c r="W1217" s="31"/>
      <c r="Y1217" s="31"/>
      <c r="AA1217" s="31"/>
      <c r="AC1217" s="57"/>
    </row>
    <row r="1218" spans="1:29" s="19" customFormat="1" hidden="1">
      <c r="A1218" s="58"/>
      <c r="B1218" s="58"/>
      <c r="C1218" s="58"/>
      <c r="D1218" s="58"/>
      <c r="E1218" s="58"/>
      <c r="F1218" s="58"/>
      <c r="G1218" s="58"/>
      <c r="I1218" s="31"/>
      <c r="Q1218" s="31"/>
      <c r="R1218" s="31"/>
      <c r="T1218" s="31"/>
      <c r="W1218" s="31"/>
      <c r="Y1218" s="31"/>
      <c r="AA1218" s="31"/>
      <c r="AC1218" s="57"/>
    </row>
    <row r="1219" spans="1:29" s="19" customFormat="1" hidden="1">
      <c r="A1219" s="58"/>
      <c r="B1219" s="58"/>
      <c r="C1219" s="58"/>
      <c r="D1219" s="58"/>
      <c r="E1219" s="58"/>
      <c r="F1219" s="58"/>
      <c r="G1219" s="58"/>
      <c r="I1219" s="31"/>
      <c r="Q1219" s="31"/>
      <c r="R1219" s="31"/>
      <c r="T1219" s="31"/>
      <c r="W1219" s="31"/>
      <c r="Y1219" s="31"/>
      <c r="AA1219" s="31"/>
      <c r="AC1219" s="57"/>
    </row>
    <row r="1220" spans="1:29" s="19" customFormat="1" hidden="1">
      <c r="A1220" s="58"/>
      <c r="B1220" s="58"/>
      <c r="C1220" s="58"/>
      <c r="D1220" s="58"/>
      <c r="E1220" s="58"/>
      <c r="F1220" s="58"/>
      <c r="G1220" s="58"/>
      <c r="I1220" s="31"/>
      <c r="Q1220" s="31"/>
      <c r="R1220" s="31"/>
      <c r="T1220" s="31"/>
      <c r="W1220" s="31"/>
      <c r="Y1220" s="31"/>
      <c r="AA1220" s="31"/>
      <c r="AC1220" s="57"/>
    </row>
    <row r="1221" spans="1:29" s="19" customFormat="1" hidden="1">
      <c r="A1221" s="58"/>
      <c r="B1221" s="58"/>
      <c r="C1221" s="58"/>
      <c r="D1221" s="58"/>
      <c r="E1221" s="58"/>
      <c r="F1221" s="58"/>
      <c r="G1221" s="58"/>
      <c r="I1221" s="31"/>
      <c r="Q1221" s="31"/>
      <c r="R1221" s="31"/>
      <c r="T1221" s="31"/>
      <c r="W1221" s="31"/>
      <c r="Y1221" s="31"/>
      <c r="AA1221" s="31"/>
      <c r="AC1221" s="57"/>
    </row>
    <row r="1222" spans="1:29" s="19" customFormat="1" hidden="1">
      <c r="A1222" s="58"/>
      <c r="B1222" s="58"/>
      <c r="C1222" s="58"/>
      <c r="D1222" s="58"/>
      <c r="E1222" s="58"/>
      <c r="F1222" s="58"/>
      <c r="G1222" s="58"/>
      <c r="I1222" s="31"/>
      <c r="Q1222" s="31"/>
      <c r="R1222" s="31"/>
      <c r="T1222" s="31"/>
      <c r="W1222" s="31"/>
      <c r="Y1222" s="31"/>
      <c r="AA1222" s="31"/>
      <c r="AC1222" s="57"/>
    </row>
    <row r="1223" spans="1:29" s="19" customFormat="1" hidden="1">
      <c r="A1223" s="58"/>
      <c r="B1223" s="58"/>
      <c r="C1223" s="58"/>
      <c r="D1223" s="58"/>
      <c r="E1223" s="58"/>
      <c r="F1223" s="58"/>
      <c r="G1223" s="58"/>
      <c r="I1223" s="31"/>
      <c r="Q1223" s="31"/>
      <c r="R1223" s="31"/>
      <c r="T1223" s="31"/>
      <c r="W1223" s="31"/>
      <c r="Y1223" s="31"/>
      <c r="AA1223" s="31"/>
      <c r="AC1223" s="57"/>
    </row>
    <row r="1224" spans="1:29" s="19" customFormat="1" hidden="1">
      <c r="A1224" s="58"/>
      <c r="B1224" s="58"/>
      <c r="C1224" s="58"/>
      <c r="D1224" s="58"/>
      <c r="E1224" s="58"/>
      <c r="F1224" s="58"/>
      <c r="G1224" s="58"/>
      <c r="I1224" s="31"/>
      <c r="Q1224" s="31"/>
      <c r="R1224" s="31"/>
      <c r="T1224" s="31"/>
      <c r="W1224" s="31"/>
      <c r="Y1224" s="31"/>
      <c r="AA1224" s="31"/>
      <c r="AC1224" s="57"/>
    </row>
    <row r="1225" spans="1:29" s="19" customFormat="1" hidden="1">
      <c r="A1225" s="58"/>
      <c r="B1225" s="58"/>
      <c r="C1225" s="58"/>
      <c r="D1225" s="58"/>
      <c r="E1225" s="58"/>
      <c r="F1225" s="58"/>
      <c r="G1225" s="58"/>
      <c r="I1225" s="31"/>
      <c r="Q1225" s="31"/>
      <c r="R1225" s="31"/>
      <c r="T1225" s="31"/>
      <c r="W1225" s="31"/>
      <c r="Y1225" s="31"/>
      <c r="AA1225" s="31"/>
      <c r="AC1225" s="57"/>
    </row>
    <row r="1226" spans="1:29" s="19" customFormat="1" hidden="1">
      <c r="A1226" s="58"/>
      <c r="B1226" s="58"/>
      <c r="C1226" s="58"/>
      <c r="D1226" s="58"/>
      <c r="E1226" s="58"/>
      <c r="F1226" s="58"/>
      <c r="G1226" s="58"/>
      <c r="I1226" s="31"/>
      <c r="Q1226" s="31"/>
      <c r="R1226" s="31"/>
      <c r="T1226" s="31"/>
      <c r="W1226" s="31"/>
      <c r="Y1226" s="31"/>
      <c r="AA1226" s="31"/>
      <c r="AC1226" s="57"/>
    </row>
    <row r="1227" spans="1:29" s="19" customFormat="1" hidden="1">
      <c r="A1227" s="58"/>
      <c r="B1227" s="58"/>
      <c r="C1227" s="58"/>
      <c r="D1227" s="58"/>
      <c r="E1227" s="58"/>
      <c r="F1227" s="58"/>
      <c r="G1227" s="58"/>
      <c r="I1227" s="31"/>
      <c r="Q1227" s="31"/>
      <c r="R1227" s="31"/>
      <c r="T1227" s="31"/>
      <c r="W1227" s="31"/>
      <c r="Y1227" s="31"/>
      <c r="AA1227" s="31"/>
      <c r="AC1227" s="57"/>
    </row>
    <row r="1228" spans="1:29" s="19" customFormat="1" hidden="1">
      <c r="A1228" s="58"/>
      <c r="B1228" s="58"/>
      <c r="C1228" s="58"/>
      <c r="D1228" s="58"/>
      <c r="E1228" s="58"/>
      <c r="F1228" s="58"/>
      <c r="G1228" s="58"/>
      <c r="I1228" s="31"/>
      <c r="Q1228" s="31"/>
      <c r="R1228" s="31"/>
      <c r="T1228" s="31"/>
      <c r="W1228" s="31"/>
      <c r="Y1228" s="31"/>
      <c r="AA1228" s="31"/>
      <c r="AC1228" s="57"/>
    </row>
    <row r="1229" spans="1:29" s="19" customFormat="1" hidden="1">
      <c r="A1229" s="58"/>
      <c r="B1229" s="58"/>
      <c r="C1229" s="58"/>
      <c r="D1229" s="58"/>
      <c r="E1229" s="58"/>
      <c r="F1229" s="58"/>
      <c r="G1229" s="58"/>
      <c r="I1229" s="31"/>
      <c r="Q1229" s="31"/>
      <c r="R1229" s="31"/>
      <c r="T1229" s="31"/>
      <c r="W1229" s="31"/>
      <c r="Y1229" s="31"/>
      <c r="AA1229" s="31"/>
      <c r="AC1229" s="57"/>
    </row>
    <row r="1230" spans="1:29" s="19" customFormat="1" hidden="1">
      <c r="A1230" s="58"/>
      <c r="B1230" s="58"/>
      <c r="C1230" s="58"/>
      <c r="D1230" s="58"/>
      <c r="E1230" s="58"/>
      <c r="F1230" s="58"/>
      <c r="G1230" s="58"/>
      <c r="I1230" s="31"/>
      <c r="Q1230" s="31"/>
      <c r="R1230" s="31"/>
      <c r="T1230" s="31"/>
      <c r="W1230" s="31"/>
      <c r="Y1230" s="31"/>
      <c r="AA1230" s="31"/>
      <c r="AC1230" s="57"/>
    </row>
    <row r="1231" spans="1:29" s="19" customFormat="1" hidden="1">
      <c r="A1231" s="58"/>
      <c r="B1231" s="58"/>
      <c r="C1231" s="58"/>
      <c r="D1231" s="58"/>
      <c r="E1231" s="58"/>
      <c r="F1231" s="58"/>
      <c r="G1231" s="58"/>
      <c r="I1231" s="31"/>
      <c r="Q1231" s="31"/>
      <c r="R1231" s="31"/>
      <c r="T1231" s="31"/>
      <c r="W1231" s="31"/>
      <c r="Y1231" s="31"/>
      <c r="AA1231" s="31"/>
      <c r="AC1231" s="57"/>
    </row>
    <row r="1232" spans="1:29" s="19" customFormat="1" hidden="1">
      <c r="A1232" s="58"/>
      <c r="B1232" s="58"/>
      <c r="C1232" s="58"/>
      <c r="D1232" s="58"/>
      <c r="E1232" s="58"/>
      <c r="F1232" s="58"/>
      <c r="G1232" s="58"/>
      <c r="I1232" s="31"/>
      <c r="Q1232" s="31"/>
      <c r="R1232" s="31"/>
      <c r="T1232" s="31"/>
      <c r="W1232" s="31"/>
      <c r="Y1232" s="31"/>
      <c r="AA1232" s="31"/>
      <c r="AC1232" s="57"/>
    </row>
    <row r="1233" spans="1:29" s="19" customFormat="1" hidden="1">
      <c r="A1233" s="58"/>
      <c r="B1233" s="58"/>
      <c r="C1233" s="58"/>
      <c r="D1233" s="58"/>
      <c r="E1233" s="58"/>
      <c r="F1233" s="58"/>
      <c r="G1233" s="58"/>
      <c r="I1233" s="31"/>
      <c r="Q1233" s="31"/>
      <c r="R1233" s="31"/>
      <c r="T1233" s="31"/>
      <c r="W1233" s="31"/>
      <c r="Y1233" s="31"/>
      <c r="AA1233" s="31"/>
      <c r="AC1233" s="57"/>
    </row>
    <row r="1234" spans="1:29" s="19" customFormat="1" hidden="1">
      <c r="A1234" s="58"/>
      <c r="B1234" s="58"/>
      <c r="C1234" s="58"/>
      <c r="D1234" s="58"/>
      <c r="E1234" s="58"/>
      <c r="F1234" s="58"/>
      <c r="G1234" s="58"/>
      <c r="I1234" s="31"/>
      <c r="Q1234" s="31"/>
      <c r="R1234" s="31"/>
      <c r="T1234" s="31"/>
      <c r="W1234" s="31"/>
      <c r="Y1234" s="31"/>
      <c r="AA1234" s="31"/>
      <c r="AC1234" s="57"/>
    </row>
    <row r="1235" spans="1:29" s="19" customFormat="1" hidden="1">
      <c r="A1235" s="58"/>
      <c r="B1235" s="58"/>
      <c r="C1235" s="58"/>
      <c r="D1235" s="58"/>
      <c r="E1235" s="58"/>
      <c r="F1235" s="58"/>
      <c r="G1235" s="58"/>
      <c r="I1235" s="31"/>
      <c r="Q1235" s="31"/>
      <c r="R1235" s="31"/>
      <c r="T1235" s="31"/>
      <c r="W1235" s="31"/>
      <c r="Y1235" s="31"/>
      <c r="AA1235" s="31"/>
      <c r="AC1235" s="57"/>
    </row>
    <row r="1236" spans="1:29" s="19" customFormat="1" hidden="1">
      <c r="A1236" s="58"/>
      <c r="B1236" s="58"/>
      <c r="C1236" s="58"/>
      <c r="D1236" s="58"/>
      <c r="E1236" s="58"/>
      <c r="F1236" s="58"/>
      <c r="G1236" s="58"/>
      <c r="I1236" s="31"/>
      <c r="Q1236" s="31"/>
      <c r="R1236" s="31"/>
      <c r="T1236" s="31"/>
      <c r="W1236" s="31"/>
      <c r="Y1236" s="31"/>
      <c r="AA1236" s="31"/>
      <c r="AC1236" s="57"/>
    </row>
    <row r="1237" spans="1:29" s="19" customFormat="1" hidden="1">
      <c r="A1237" s="58"/>
      <c r="B1237" s="58"/>
      <c r="C1237" s="58"/>
      <c r="D1237" s="58"/>
      <c r="E1237" s="58"/>
      <c r="F1237" s="58"/>
      <c r="G1237" s="58"/>
      <c r="I1237" s="31"/>
      <c r="Q1237" s="31"/>
      <c r="R1237" s="31"/>
      <c r="T1237" s="31"/>
      <c r="W1237" s="31"/>
      <c r="Y1237" s="31"/>
      <c r="AA1237" s="31"/>
      <c r="AC1237" s="57"/>
    </row>
    <row r="1238" spans="1:29" s="19" customFormat="1" hidden="1">
      <c r="A1238" s="58"/>
      <c r="B1238" s="58"/>
      <c r="C1238" s="58"/>
      <c r="D1238" s="58"/>
      <c r="E1238" s="58"/>
      <c r="F1238" s="58"/>
      <c r="G1238" s="58"/>
      <c r="I1238" s="31"/>
      <c r="Q1238" s="31"/>
      <c r="R1238" s="31"/>
      <c r="T1238" s="31"/>
      <c r="W1238" s="31"/>
      <c r="Y1238" s="31"/>
      <c r="AA1238" s="31"/>
      <c r="AC1238" s="57"/>
    </row>
    <row r="1239" spans="1:29" s="19" customFormat="1" hidden="1">
      <c r="A1239" s="58"/>
      <c r="B1239" s="58"/>
      <c r="C1239" s="58"/>
      <c r="D1239" s="58"/>
      <c r="E1239" s="58"/>
      <c r="F1239" s="58"/>
      <c r="G1239" s="58"/>
      <c r="I1239" s="31"/>
      <c r="Q1239" s="31"/>
      <c r="R1239" s="31"/>
      <c r="T1239" s="31"/>
      <c r="W1239" s="31"/>
      <c r="Y1239" s="31"/>
      <c r="AA1239" s="31"/>
      <c r="AC1239" s="57"/>
    </row>
    <row r="1240" spans="1:29" s="19" customFormat="1" hidden="1">
      <c r="A1240" s="58"/>
      <c r="B1240" s="58"/>
      <c r="C1240" s="58"/>
      <c r="D1240" s="58"/>
      <c r="E1240" s="58"/>
      <c r="F1240" s="58"/>
      <c r="G1240" s="58"/>
      <c r="I1240" s="31"/>
      <c r="Q1240" s="31"/>
      <c r="R1240" s="31"/>
      <c r="T1240" s="31"/>
      <c r="W1240" s="31"/>
      <c r="Y1240" s="31"/>
      <c r="AA1240" s="31"/>
      <c r="AC1240" s="57"/>
    </row>
    <row r="1241" spans="1:29" s="19" customFormat="1" hidden="1">
      <c r="A1241" s="58"/>
      <c r="B1241" s="58"/>
      <c r="C1241" s="58"/>
      <c r="D1241" s="58"/>
      <c r="E1241" s="58"/>
      <c r="F1241" s="58"/>
      <c r="G1241" s="58"/>
      <c r="I1241" s="31"/>
      <c r="Q1241" s="31"/>
      <c r="R1241" s="31"/>
      <c r="T1241" s="31"/>
      <c r="W1241" s="31"/>
      <c r="Y1241" s="31"/>
      <c r="AA1241" s="31"/>
      <c r="AC1241" s="57"/>
    </row>
    <row r="1242" spans="1:29" s="19" customFormat="1" hidden="1">
      <c r="A1242" s="58"/>
      <c r="B1242" s="58"/>
      <c r="C1242" s="58"/>
      <c r="D1242" s="58"/>
      <c r="E1242" s="58"/>
      <c r="F1242" s="58"/>
      <c r="G1242" s="58"/>
      <c r="I1242" s="31"/>
      <c r="Q1242" s="31"/>
      <c r="R1242" s="31"/>
      <c r="T1242" s="31"/>
      <c r="W1242" s="31"/>
      <c r="Y1242" s="31"/>
      <c r="AA1242" s="31"/>
      <c r="AC1242" s="57"/>
    </row>
    <row r="1243" spans="1:29" s="19" customFormat="1" hidden="1">
      <c r="A1243" s="58"/>
      <c r="B1243" s="58"/>
      <c r="C1243" s="58"/>
      <c r="D1243" s="58"/>
      <c r="E1243" s="58"/>
      <c r="F1243" s="58"/>
      <c r="G1243" s="58"/>
      <c r="I1243" s="31"/>
      <c r="Q1243" s="31"/>
      <c r="R1243" s="31"/>
      <c r="T1243" s="31"/>
      <c r="W1243" s="31"/>
      <c r="Y1243" s="31"/>
      <c r="AA1243" s="31"/>
      <c r="AC1243" s="57"/>
    </row>
    <row r="1244" spans="1:29" s="19" customFormat="1" hidden="1">
      <c r="A1244" s="58"/>
      <c r="B1244" s="58"/>
      <c r="C1244" s="58"/>
      <c r="D1244" s="58"/>
      <c r="E1244" s="58"/>
      <c r="F1244" s="58"/>
      <c r="G1244" s="58"/>
      <c r="I1244" s="31"/>
      <c r="Q1244" s="31"/>
      <c r="R1244" s="31"/>
      <c r="T1244" s="31"/>
      <c r="W1244" s="31"/>
      <c r="Y1244" s="31"/>
      <c r="AA1244" s="31"/>
      <c r="AC1244" s="57"/>
    </row>
    <row r="1245" spans="1:29" s="19" customFormat="1" hidden="1">
      <c r="A1245" s="58"/>
      <c r="B1245" s="58"/>
      <c r="C1245" s="58"/>
      <c r="D1245" s="58"/>
      <c r="E1245" s="58"/>
      <c r="F1245" s="58"/>
      <c r="G1245" s="58"/>
      <c r="I1245" s="31"/>
      <c r="Q1245" s="31"/>
      <c r="R1245" s="31"/>
      <c r="T1245" s="31"/>
      <c r="W1245" s="31"/>
      <c r="Y1245" s="31"/>
      <c r="AA1245" s="31"/>
      <c r="AC1245" s="57"/>
    </row>
    <row r="1246" spans="1:29" s="19" customFormat="1" hidden="1">
      <c r="A1246" s="58"/>
      <c r="B1246" s="58"/>
      <c r="C1246" s="58"/>
      <c r="D1246" s="58"/>
      <c r="E1246" s="58"/>
      <c r="F1246" s="58"/>
      <c r="G1246" s="58"/>
      <c r="I1246" s="31"/>
      <c r="Q1246" s="31"/>
      <c r="R1246" s="31"/>
      <c r="T1246" s="31"/>
      <c r="W1246" s="31"/>
      <c r="Y1246" s="31"/>
      <c r="AA1246" s="31"/>
      <c r="AC1246" s="57"/>
    </row>
    <row r="1247" spans="1:29" s="19" customFormat="1" hidden="1">
      <c r="A1247" s="58"/>
      <c r="B1247" s="58"/>
      <c r="C1247" s="58"/>
      <c r="D1247" s="58"/>
      <c r="E1247" s="58"/>
      <c r="F1247" s="58"/>
      <c r="G1247" s="58"/>
      <c r="I1247" s="31"/>
      <c r="Q1247" s="31"/>
      <c r="R1247" s="31"/>
      <c r="T1247" s="31"/>
      <c r="W1247" s="31"/>
      <c r="Y1247" s="31"/>
      <c r="AA1247" s="31"/>
      <c r="AC1247" s="57"/>
    </row>
    <row r="1248" spans="1:29" s="19" customFormat="1" hidden="1">
      <c r="A1248" s="58"/>
      <c r="B1248" s="58"/>
      <c r="C1248" s="58"/>
      <c r="D1248" s="58"/>
      <c r="E1248" s="58"/>
      <c r="F1248" s="58"/>
      <c r="G1248" s="58"/>
      <c r="I1248" s="31"/>
      <c r="Q1248" s="31"/>
      <c r="R1248" s="31"/>
      <c r="T1248" s="31"/>
      <c r="W1248" s="31"/>
      <c r="Y1248" s="31"/>
      <c r="AA1248" s="31"/>
      <c r="AC1248" s="57"/>
    </row>
    <row r="1249" spans="1:29" s="19" customFormat="1" hidden="1">
      <c r="A1249" s="58"/>
      <c r="B1249" s="58"/>
      <c r="C1249" s="58"/>
      <c r="D1249" s="58"/>
      <c r="E1249" s="58"/>
      <c r="F1249" s="58"/>
      <c r="G1249" s="58"/>
      <c r="I1249" s="31"/>
      <c r="Q1249" s="31"/>
      <c r="R1249" s="31"/>
      <c r="T1249" s="31"/>
      <c r="W1249" s="31"/>
      <c r="Y1249" s="31"/>
      <c r="AA1249" s="31"/>
      <c r="AC1249" s="57"/>
    </row>
    <row r="1250" spans="1:29" s="19" customFormat="1" hidden="1">
      <c r="A1250" s="58"/>
      <c r="B1250" s="58"/>
      <c r="C1250" s="58"/>
      <c r="D1250" s="58"/>
      <c r="E1250" s="58"/>
      <c r="F1250" s="58"/>
      <c r="G1250" s="58"/>
      <c r="I1250" s="31"/>
      <c r="Q1250" s="31"/>
      <c r="R1250" s="31"/>
      <c r="T1250" s="31"/>
      <c r="W1250" s="31"/>
      <c r="Y1250" s="31"/>
      <c r="AA1250" s="31"/>
      <c r="AC1250" s="57"/>
    </row>
    <row r="1251" spans="1:29" s="19" customFormat="1" hidden="1">
      <c r="A1251" s="58"/>
      <c r="B1251" s="58"/>
      <c r="C1251" s="58"/>
      <c r="D1251" s="58"/>
      <c r="E1251" s="58"/>
      <c r="F1251" s="58"/>
      <c r="G1251" s="58"/>
      <c r="I1251" s="31"/>
      <c r="Q1251" s="31"/>
      <c r="R1251" s="31"/>
      <c r="T1251" s="31"/>
      <c r="W1251" s="31"/>
      <c r="Y1251" s="31"/>
      <c r="AA1251" s="31"/>
      <c r="AC1251" s="57"/>
    </row>
    <row r="1252" spans="1:29" s="19" customFormat="1" hidden="1">
      <c r="A1252" s="58"/>
      <c r="B1252" s="58"/>
      <c r="C1252" s="58"/>
      <c r="D1252" s="58"/>
      <c r="E1252" s="58"/>
      <c r="F1252" s="58"/>
      <c r="G1252" s="58"/>
      <c r="I1252" s="31"/>
      <c r="Q1252" s="31"/>
      <c r="R1252" s="31"/>
      <c r="T1252" s="31"/>
      <c r="W1252" s="31"/>
      <c r="Y1252" s="31"/>
      <c r="AA1252" s="31"/>
      <c r="AC1252" s="57"/>
    </row>
    <row r="1253" spans="1:29" s="19" customFormat="1" hidden="1">
      <c r="A1253" s="58"/>
      <c r="B1253" s="58"/>
      <c r="C1253" s="58"/>
      <c r="D1253" s="58"/>
      <c r="E1253" s="58"/>
      <c r="F1253" s="58"/>
      <c r="G1253" s="58"/>
      <c r="I1253" s="31"/>
      <c r="Q1253" s="31"/>
      <c r="R1253" s="31"/>
      <c r="T1253" s="31"/>
      <c r="W1253" s="31"/>
      <c r="Y1253" s="31"/>
      <c r="AA1253" s="31"/>
      <c r="AC1253" s="57"/>
    </row>
    <row r="1254" spans="1:29" s="19" customFormat="1" hidden="1">
      <c r="A1254" s="58"/>
      <c r="B1254" s="58"/>
      <c r="C1254" s="58"/>
      <c r="D1254" s="58"/>
      <c r="E1254" s="58"/>
      <c r="F1254" s="58"/>
      <c r="G1254" s="58"/>
      <c r="I1254" s="31"/>
      <c r="Q1254" s="31"/>
      <c r="R1254" s="31"/>
      <c r="T1254" s="31"/>
      <c r="W1254" s="31"/>
      <c r="Y1254" s="31"/>
      <c r="AA1254" s="31"/>
      <c r="AC1254" s="57"/>
    </row>
    <row r="1255" spans="1:29" s="19" customFormat="1" hidden="1">
      <c r="A1255" s="58"/>
      <c r="B1255" s="58"/>
      <c r="C1255" s="58"/>
      <c r="D1255" s="58"/>
      <c r="E1255" s="58"/>
      <c r="F1255" s="58"/>
      <c r="G1255" s="58"/>
      <c r="I1255" s="31"/>
      <c r="Q1255" s="31"/>
      <c r="R1255" s="31"/>
      <c r="T1255" s="31"/>
      <c r="W1255" s="31"/>
      <c r="Y1255" s="31"/>
      <c r="AA1255" s="31"/>
      <c r="AC1255" s="57"/>
    </row>
    <row r="1256" spans="1:29" s="19" customFormat="1" hidden="1">
      <c r="A1256" s="31"/>
      <c r="B1256" s="59"/>
      <c r="C1256" s="59"/>
      <c r="D1256" s="59"/>
      <c r="E1256" s="59"/>
      <c r="F1256" s="31"/>
      <c r="G1256" s="31"/>
      <c r="I1256" s="31"/>
      <c r="Q1256" s="31"/>
      <c r="R1256" s="31"/>
      <c r="T1256" s="31"/>
      <c r="W1256" s="31"/>
      <c r="Y1256" s="31"/>
      <c r="AA1256" s="31"/>
      <c r="AC1256" s="57"/>
    </row>
    <row r="1257" spans="1:29" s="19" customFormat="1" hidden="1">
      <c r="A1257" s="31"/>
      <c r="B1257" s="59"/>
      <c r="C1257" s="59"/>
      <c r="D1257" s="59"/>
      <c r="E1257" s="59"/>
      <c r="F1257" s="31"/>
      <c r="G1257" s="31"/>
      <c r="I1257" s="31"/>
      <c r="Q1257" s="31"/>
      <c r="R1257" s="31"/>
      <c r="T1257" s="31"/>
      <c r="W1257" s="31"/>
      <c r="Y1257" s="31"/>
      <c r="AA1257" s="31"/>
      <c r="AC1257" s="57"/>
    </row>
    <row r="1258" spans="1:29" s="19" customFormat="1" hidden="1">
      <c r="A1258" s="31"/>
      <c r="B1258" s="59"/>
      <c r="C1258" s="59"/>
      <c r="D1258" s="59"/>
      <c r="E1258" s="59"/>
      <c r="F1258" s="31"/>
      <c r="G1258" s="31"/>
      <c r="I1258" s="31"/>
      <c r="Q1258" s="31"/>
      <c r="R1258" s="31"/>
      <c r="T1258" s="31"/>
      <c r="W1258" s="31"/>
      <c r="Y1258" s="31"/>
      <c r="AA1258" s="31"/>
      <c r="AC1258" s="57"/>
    </row>
    <row r="1259" spans="1:29" s="19" customFormat="1" hidden="1">
      <c r="A1259" s="31"/>
      <c r="B1259" s="59"/>
      <c r="C1259" s="59"/>
      <c r="D1259" s="59"/>
      <c r="E1259" s="59"/>
      <c r="F1259" s="31"/>
      <c r="G1259" s="31"/>
      <c r="I1259" s="31"/>
      <c r="Q1259" s="31"/>
      <c r="R1259" s="31"/>
      <c r="T1259" s="31"/>
      <c r="W1259" s="31"/>
      <c r="Y1259" s="31"/>
      <c r="AA1259" s="31"/>
      <c r="AC1259" s="57"/>
    </row>
    <row r="1260" spans="1:29" s="19" customFormat="1" hidden="1">
      <c r="A1260" s="31"/>
      <c r="B1260" s="59"/>
      <c r="C1260" s="59"/>
      <c r="D1260" s="59"/>
      <c r="E1260" s="59"/>
      <c r="F1260" s="31"/>
      <c r="G1260" s="31"/>
      <c r="I1260" s="31"/>
      <c r="Q1260" s="31"/>
      <c r="R1260" s="31"/>
      <c r="T1260" s="31"/>
      <c r="W1260" s="31"/>
      <c r="Y1260" s="31"/>
      <c r="AA1260" s="31"/>
      <c r="AC1260" s="57"/>
    </row>
    <row r="1261" spans="1:29" s="19" customFormat="1" hidden="1">
      <c r="A1261" s="31"/>
      <c r="B1261" s="59"/>
      <c r="C1261" s="59"/>
      <c r="D1261" s="59"/>
      <c r="E1261" s="59"/>
      <c r="F1261" s="31"/>
      <c r="G1261" s="31"/>
      <c r="I1261" s="31"/>
      <c r="Q1261" s="31"/>
      <c r="R1261" s="31"/>
      <c r="T1261" s="31"/>
      <c r="W1261" s="31"/>
      <c r="Y1261" s="31"/>
      <c r="AA1261" s="31"/>
      <c r="AC1261" s="57"/>
    </row>
    <row r="1262" spans="1:29" s="19" customFormat="1" hidden="1">
      <c r="A1262" s="31"/>
      <c r="B1262" s="59"/>
      <c r="C1262" s="59"/>
      <c r="D1262" s="59"/>
      <c r="E1262" s="59"/>
      <c r="F1262" s="31"/>
      <c r="G1262" s="31"/>
      <c r="I1262" s="31"/>
      <c r="Q1262" s="31"/>
      <c r="R1262" s="31"/>
      <c r="T1262" s="31"/>
      <c r="W1262" s="31"/>
      <c r="Y1262" s="31"/>
      <c r="AA1262" s="31"/>
      <c r="AC1262" s="57"/>
    </row>
    <row r="1263" spans="1:29" s="19" customFormat="1" hidden="1">
      <c r="A1263" s="31"/>
      <c r="B1263" s="59"/>
      <c r="C1263" s="59"/>
      <c r="D1263" s="59"/>
      <c r="E1263" s="59"/>
      <c r="F1263" s="31"/>
      <c r="G1263" s="31"/>
      <c r="I1263" s="31"/>
      <c r="Q1263" s="31"/>
      <c r="R1263" s="31"/>
      <c r="T1263" s="31"/>
      <c r="W1263" s="31"/>
      <c r="Y1263" s="31"/>
      <c r="AA1263" s="31"/>
      <c r="AC1263" s="57"/>
    </row>
    <row r="1264" spans="1:29" s="19" customFormat="1" hidden="1">
      <c r="A1264" s="31"/>
      <c r="B1264" s="59"/>
      <c r="C1264" s="59"/>
      <c r="D1264" s="59"/>
      <c r="E1264" s="59"/>
      <c r="F1264" s="31"/>
      <c r="G1264" s="31"/>
      <c r="I1264" s="31"/>
      <c r="Q1264" s="31"/>
      <c r="R1264" s="31"/>
      <c r="T1264" s="31"/>
      <c r="W1264" s="31"/>
      <c r="Y1264" s="31"/>
      <c r="AA1264" s="31"/>
      <c r="AC1264" s="57"/>
    </row>
    <row r="1265" spans="1:29" s="19" customFormat="1" hidden="1">
      <c r="A1265" s="31"/>
      <c r="B1265" s="59"/>
      <c r="C1265" s="59"/>
      <c r="D1265" s="59"/>
      <c r="E1265" s="59"/>
      <c r="F1265" s="31"/>
      <c r="G1265" s="31"/>
      <c r="I1265" s="31"/>
      <c r="Q1265" s="31"/>
      <c r="R1265" s="31"/>
      <c r="T1265" s="31"/>
      <c r="W1265" s="31"/>
      <c r="Y1265" s="31"/>
      <c r="AA1265" s="31"/>
      <c r="AC1265" s="57"/>
    </row>
    <row r="1266" spans="1:29" s="19" customFormat="1" hidden="1">
      <c r="A1266" s="31"/>
      <c r="B1266" s="59"/>
      <c r="C1266" s="59"/>
      <c r="D1266" s="59"/>
      <c r="E1266" s="59"/>
      <c r="F1266" s="31"/>
      <c r="G1266" s="31"/>
      <c r="I1266" s="31"/>
      <c r="Q1266" s="31"/>
      <c r="R1266" s="31"/>
      <c r="T1266" s="31"/>
      <c r="W1266" s="31"/>
      <c r="Y1266" s="31"/>
      <c r="AA1266" s="31"/>
      <c r="AC1266" s="57"/>
    </row>
    <row r="1267" spans="1:29" s="19" customFormat="1" hidden="1">
      <c r="A1267" s="31"/>
      <c r="B1267" s="59"/>
      <c r="C1267" s="59"/>
      <c r="D1267" s="59"/>
      <c r="E1267" s="59"/>
      <c r="F1267" s="31"/>
      <c r="G1267" s="31"/>
      <c r="I1267" s="31"/>
      <c r="Q1267" s="31"/>
      <c r="R1267" s="31"/>
      <c r="T1267" s="31"/>
      <c r="W1267" s="31"/>
      <c r="Y1267" s="31"/>
      <c r="AA1267" s="31"/>
      <c r="AC1267" s="57"/>
    </row>
    <row r="1268" spans="1:29" s="19" customFormat="1" hidden="1">
      <c r="A1268" s="31"/>
      <c r="B1268" s="59"/>
      <c r="C1268" s="59"/>
      <c r="D1268" s="59"/>
      <c r="E1268" s="59"/>
      <c r="F1268" s="31"/>
      <c r="G1268" s="31"/>
      <c r="I1268" s="31"/>
      <c r="Q1268" s="31"/>
      <c r="R1268" s="31"/>
      <c r="T1268" s="31"/>
      <c r="W1268" s="31"/>
      <c r="Y1268" s="31"/>
      <c r="AA1268" s="31"/>
      <c r="AC1268" s="57"/>
    </row>
    <row r="1269" spans="1:29" s="19" customFormat="1" hidden="1">
      <c r="A1269" s="31"/>
      <c r="B1269" s="59"/>
      <c r="C1269" s="59"/>
      <c r="D1269" s="59"/>
      <c r="E1269" s="59"/>
      <c r="F1269" s="31"/>
      <c r="G1269" s="31"/>
      <c r="I1269" s="31"/>
      <c r="Q1269" s="31"/>
      <c r="R1269" s="31"/>
      <c r="T1269" s="31"/>
      <c r="W1269" s="31"/>
      <c r="Y1269" s="31"/>
      <c r="AA1269" s="31"/>
      <c r="AC1269" s="57"/>
    </row>
    <row r="1270" spans="1:29" s="19" customFormat="1" hidden="1">
      <c r="A1270" s="31"/>
      <c r="B1270" s="59"/>
      <c r="C1270" s="59"/>
      <c r="D1270" s="59"/>
      <c r="E1270" s="59"/>
      <c r="F1270" s="31"/>
      <c r="G1270" s="31"/>
      <c r="I1270" s="31"/>
      <c r="Q1270" s="31"/>
      <c r="R1270" s="31"/>
      <c r="T1270" s="31"/>
      <c r="W1270" s="31"/>
      <c r="Y1270" s="31"/>
      <c r="AA1270" s="31"/>
      <c r="AC1270" s="57"/>
    </row>
    <row r="1271" spans="1:29" s="19" customFormat="1" hidden="1">
      <c r="A1271" s="31"/>
      <c r="B1271" s="59"/>
      <c r="C1271" s="59"/>
      <c r="D1271" s="59"/>
      <c r="E1271" s="59"/>
      <c r="F1271" s="31"/>
      <c r="G1271" s="31"/>
      <c r="I1271" s="31"/>
      <c r="Q1271" s="31"/>
      <c r="R1271" s="31"/>
      <c r="T1271" s="31"/>
      <c r="W1271" s="31"/>
      <c r="Y1271" s="31"/>
      <c r="AA1271" s="31"/>
      <c r="AC1271" s="57"/>
    </row>
    <row r="1272" spans="1:29" s="19" customFormat="1" hidden="1">
      <c r="A1272" s="31"/>
      <c r="B1272" s="59"/>
      <c r="C1272" s="59"/>
      <c r="D1272" s="59"/>
      <c r="E1272" s="59"/>
      <c r="F1272" s="31"/>
      <c r="G1272" s="31"/>
      <c r="I1272" s="31"/>
      <c r="Q1272" s="31"/>
      <c r="R1272" s="31"/>
      <c r="T1272" s="31"/>
      <c r="W1272" s="31"/>
      <c r="Y1272" s="31"/>
      <c r="AA1272" s="31"/>
      <c r="AC1272" s="57"/>
    </row>
    <row r="1273" spans="1:29" s="19" customFormat="1" hidden="1">
      <c r="A1273" s="31"/>
      <c r="B1273" s="59"/>
      <c r="C1273" s="59"/>
      <c r="D1273" s="59"/>
      <c r="E1273" s="59"/>
      <c r="F1273" s="31"/>
      <c r="G1273" s="31"/>
      <c r="I1273" s="31"/>
      <c r="Q1273" s="31"/>
      <c r="R1273" s="31"/>
      <c r="T1273" s="31"/>
      <c r="W1273" s="31"/>
      <c r="Y1273" s="31"/>
      <c r="AA1273" s="31"/>
      <c r="AC1273" s="57"/>
    </row>
    <row r="1274" spans="1:29" s="19" customFormat="1" hidden="1">
      <c r="A1274" s="31"/>
      <c r="B1274" s="59"/>
      <c r="C1274" s="59"/>
      <c r="D1274" s="59"/>
      <c r="E1274" s="59"/>
      <c r="F1274" s="31"/>
      <c r="G1274" s="31"/>
      <c r="I1274" s="31"/>
      <c r="Q1274" s="31"/>
      <c r="R1274" s="31"/>
      <c r="T1274" s="31"/>
      <c r="W1274" s="31"/>
      <c r="Y1274" s="31"/>
      <c r="AA1274" s="31"/>
      <c r="AC1274" s="57"/>
    </row>
    <row r="1275" spans="1:29" s="19" customFormat="1" hidden="1">
      <c r="A1275" s="31"/>
      <c r="B1275" s="59"/>
      <c r="C1275" s="59"/>
      <c r="D1275" s="59"/>
      <c r="E1275" s="59"/>
      <c r="F1275" s="31"/>
      <c r="G1275" s="31"/>
      <c r="I1275" s="31"/>
      <c r="Q1275" s="31"/>
      <c r="R1275" s="31"/>
      <c r="T1275" s="31"/>
      <c r="W1275" s="31"/>
      <c r="Y1275" s="31"/>
      <c r="AA1275" s="31"/>
      <c r="AC1275" s="57"/>
    </row>
    <row r="1276" spans="1:29" s="19" customFormat="1" hidden="1">
      <c r="A1276" s="31"/>
      <c r="B1276" s="59"/>
      <c r="C1276" s="59"/>
      <c r="D1276" s="59"/>
      <c r="E1276" s="59"/>
      <c r="F1276" s="31"/>
      <c r="G1276" s="31"/>
      <c r="I1276" s="31"/>
      <c r="Q1276" s="31"/>
      <c r="R1276" s="31"/>
      <c r="T1276" s="31"/>
      <c r="W1276" s="31"/>
      <c r="Y1276" s="31"/>
      <c r="AA1276" s="31"/>
      <c r="AC1276" s="57"/>
    </row>
    <row r="1277" spans="1:29" s="19" customFormat="1" hidden="1">
      <c r="A1277" s="31"/>
      <c r="B1277" s="59"/>
      <c r="C1277" s="59"/>
      <c r="D1277" s="59"/>
      <c r="E1277" s="59"/>
      <c r="F1277" s="31"/>
      <c r="G1277" s="31"/>
      <c r="I1277" s="31"/>
      <c r="Q1277" s="31"/>
      <c r="R1277" s="31"/>
      <c r="T1277" s="31"/>
      <c r="W1277" s="31"/>
      <c r="Y1277" s="31"/>
      <c r="AA1277" s="31"/>
      <c r="AC1277" s="57"/>
    </row>
    <row r="1278" spans="1:29" s="19" customFormat="1" hidden="1">
      <c r="A1278" s="31"/>
      <c r="B1278" s="59"/>
      <c r="C1278" s="59"/>
      <c r="D1278" s="59"/>
      <c r="E1278" s="59"/>
      <c r="F1278" s="31"/>
      <c r="G1278" s="31"/>
      <c r="I1278" s="31"/>
      <c r="Q1278" s="31"/>
      <c r="R1278" s="31"/>
      <c r="T1278" s="31"/>
      <c r="W1278" s="31"/>
      <c r="Y1278" s="31"/>
      <c r="AA1278" s="31"/>
      <c r="AC1278" s="57"/>
    </row>
    <row r="1279" spans="1:29" s="19" customFormat="1" hidden="1">
      <c r="A1279" s="31"/>
      <c r="B1279" s="59"/>
      <c r="C1279" s="59"/>
      <c r="D1279" s="59"/>
      <c r="E1279" s="59"/>
      <c r="F1279" s="31"/>
      <c r="G1279" s="31"/>
      <c r="I1279" s="31"/>
      <c r="Q1279" s="31"/>
      <c r="R1279" s="31"/>
      <c r="T1279" s="31"/>
      <c r="W1279" s="31"/>
      <c r="Y1279" s="31"/>
      <c r="AA1279" s="31"/>
      <c r="AC1279" s="57"/>
    </row>
    <row r="1280" spans="1:29" s="19" customFormat="1" hidden="1">
      <c r="A1280" s="31"/>
      <c r="B1280" s="59"/>
      <c r="C1280" s="59"/>
      <c r="D1280" s="59"/>
      <c r="E1280" s="59"/>
      <c r="F1280" s="31"/>
      <c r="G1280" s="31"/>
      <c r="I1280" s="31"/>
      <c r="Q1280" s="31"/>
      <c r="R1280" s="31"/>
      <c r="T1280" s="31"/>
      <c r="W1280" s="31"/>
      <c r="Y1280" s="31"/>
      <c r="AA1280" s="31"/>
      <c r="AC1280" s="57"/>
    </row>
    <row r="1281" spans="1:29" s="19" customFormat="1" hidden="1">
      <c r="A1281" s="31"/>
      <c r="B1281" s="59"/>
      <c r="C1281" s="59"/>
      <c r="D1281" s="59"/>
      <c r="E1281" s="59"/>
      <c r="F1281" s="31"/>
      <c r="G1281" s="31"/>
      <c r="I1281" s="31"/>
      <c r="Q1281" s="31"/>
      <c r="R1281" s="31"/>
      <c r="T1281" s="31"/>
      <c r="W1281" s="31"/>
      <c r="Y1281" s="31"/>
      <c r="AA1281" s="31"/>
      <c r="AC1281" s="57"/>
    </row>
    <row r="1282" spans="1:29" s="19" customFormat="1" hidden="1">
      <c r="A1282" s="31"/>
      <c r="B1282" s="59"/>
      <c r="C1282" s="59"/>
      <c r="D1282" s="59"/>
      <c r="E1282" s="59"/>
      <c r="F1282" s="31"/>
      <c r="G1282" s="31"/>
      <c r="I1282" s="31"/>
      <c r="Q1282" s="31"/>
      <c r="R1282" s="31"/>
      <c r="T1282" s="31"/>
      <c r="W1282" s="31"/>
      <c r="Y1282" s="31"/>
      <c r="AA1282" s="31"/>
      <c r="AC1282" s="57"/>
    </row>
    <row r="1283" spans="1:29" s="19" customFormat="1" hidden="1">
      <c r="A1283" s="31"/>
      <c r="B1283" s="59"/>
      <c r="C1283" s="59"/>
      <c r="D1283" s="59"/>
      <c r="E1283" s="59"/>
      <c r="F1283" s="31"/>
      <c r="G1283" s="31"/>
      <c r="I1283" s="31"/>
      <c r="Q1283" s="31"/>
      <c r="R1283" s="31"/>
      <c r="T1283" s="31"/>
      <c r="W1283" s="31"/>
      <c r="Y1283" s="31"/>
      <c r="AA1283" s="31"/>
      <c r="AC1283" s="57"/>
    </row>
    <row r="1284" spans="1:29" s="19" customFormat="1" hidden="1">
      <c r="A1284" s="31"/>
      <c r="B1284" s="59"/>
      <c r="C1284" s="59"/>
      <c r="D1284" s="59"/>
      <c r="E1284" s="59"/>
      <c r="F1284" s="31"/>
      <c r="G1284" s="31"/>
      <c r="I1284" s="31"/>
      <c r="Q1284" s="31"/>
      <c r="R1284" s="31"/>
      <c r="T1284" s="31"/>
      <c r="W1284" s="31"/>
      <c r="Y1284" s="31"/>
      <c r="AA1284" s="31"/>
      <c r="AC1284" s="57"/>
    </row>
    <row r="1285" spans="1:29" s="19" customFormat="1" hidden="1">
      <c r="A1285" s="31"/>
      <c r="B1285" s="59"/>
      <c r="C1285" s="59"/>
      <c r="D1285" s="59"/>
      <c r="E1285" s="59"/>
      <c r="F1285" s="31"/>
      <c r="G1285" s="31"/>
      <c r="I1285" s="31"/>
      <c r="Q1285" s="31"/>
      <c r="R1285" s="31"/>
      <c r="T1285" s="31"/>
      <c r="W1285" s="31"/>
      <c r="Y1285" s="31"/>
      <c r="AA1285" s="31"/>
      <c r="AC1285" s="57"/>
    </row>
    <row r="1286" spans="1:29" s="19" customFormat="1" hidden="1">
      <c r="A1286" s="31"/>
      <c r="B1286" s="59"/>
      <c r="C1286" s="59"/>
      <c r="D1286" s="59"/>
      <c r="E1286" s="59"/>
      <c r="F1286" s="31"/>
      <c r="G1286" s="31"/>
      <c r="I1286" s="31"/>
      <c r="Q1286" s="31"/>
      <c r="R1286" s="31"/>
      <c r="T1286" s="31"/>
      <c r="W1286" s="31"/>
      <c r="Y1286" s="31"/>
      <c r="AA1286" s="31"/>
      <c r="AC1286" s="57"/>
    </row>
    <row r="1287" spans="1:29" s="19" customFormat="1" hidden="1">
      <c r="A1287" s="31"/>
      <c r="B1287" s="59"/>
      <c r="C1287" s="59"/>
      <c r="D1287" s="59"/>
      <c r="E1287" s="59"/>
      <c r="F1287" s="31"/>
      <c r="G1287" s="31"/>
      <c r="I1287" s="31"/>
      <c r="Q1287" s="31"/>
      <c r="R1287" s="31"/>
      <c r="T1287" s="31"/>
      <c r="W1287" s="31"/>
      <c r="Y1287" s="31"/>
      <c r="AA1287" s="31"/>
      <c r="AC1287" s="57"/>
    </row>
    <row r="1288" spans="1:29" s="19" customFormat="1" hidden="1">
      <c r="A1288" s="31"/>
      <c r="B1288" s="59"/>
      <c r="C1288" s="59"/>
      <c r="D1288" s="59"/>
      <c r="E1288" s="59"/>
      <c r="F1288" s="31"/>
      <c r="G1288" s="31"/>
      <c r="I1288" s="31"/>
      <c r="Q1288" s="31"/>
      <c r="R1288" s="31"/>
      <c r="T1288" s="31"/>
      <c r="W1288" s="31"/>
      <c r="Y1288" s="31"/>
      <c r="AA1288" s="31"/>
      <c r="AC1288" s="57"/>
    </row>
    <row r="1289" spans="1:29" s="19" customFormat="1" hidden="1">
      <c r="A1289" s="31"/>
      <c r="B1289" s="59"/>
      <c r="C1289" s="59"/>
      <c r="D1289" s="59"/>
      <c r="E1289" s="59"/>
      <c r="F1289" s="31"/>
      <c r="G1289" s="31"/>
      <c r="I1289" s="31"/>
      <c r="Q1289" s="31"/>
      <c r="R1289" s="31"/>
      <c r="T1289" s="31"/>
      <c r="W1289" s="31"/>
      <c r="Y1289" s="31"/>
      <c r="AA1289" s="31"/>
      <c r="AC1289" s="57"/>
    </row>
    <row r="1290" spans="1:29" s="19" customFormat="1" hidden="1">
      <c r="A1290" s="31"/>
      <c r="B1290" s="59"/>
      <c r="C1290" s="59"/>
      <c r="D1290" s="59"/>
      <c r="E1290" s="59"/>
      <c r="F1290" s="31"/>
      <c r="G1290" s="31"/>
      <c r="I1290" s="31"/>
      <c r="Q1290" s="31"/>
      <c r="R1290" s="31"/>
      <c r="T1290" s="31"/>
      <c r="W1290" s="31"/>
      <c r="Y1290" s="31"/>
      <c r="AA1290" s="31"/>
      <c r="AC1290" s="57"/>
    </row>
    <row r="1291" spans="1:29" s="19" customFormat="1" hidden="1">
      <c r="A1291" s="31"/>
      <c r="B1291" s="59"/>
      <c r="C1291" s="59"/>
      <c r="D1291" s="59"/>
      <c r="E1291" s="59"/>
      <c r="F1291" s="31"/>
      <c r="G1291" s="31"/>
      <c r="I1291" s="31"/>
      <c r="Q1291" s="31"/>
      <c r="R1291" s="31"/>
      <c r="T1291" s="31"/>
      <c r="W1291" s="31"/>
      <c r="Y1291" s="31"/>
      <c r="AA1291" s="31"/>
      <c r="AC1291" s="57"/>
    </row>
    <row r="1292" spans="1:29" s="19" customFormat="1" hidden="1">
      <c r="A1292" s="31"/>
      <c r="B1292" s="59"/>
      <c r="C1292" s="59"/>
      <c r="D1292" s="59"/>
      <c r="E1292" s="59"/>
      <c r="F1292" s="31"/>
      <c r="G1292" s="31"/>
      <c r="I1292" s="31"/>
      <c r="Q1292" s="31"/>
      <c r="R1292" s="31"/>
      <c r="T1292" s="31"/>
      <c r="W1292" s="31"/>
      <c r="Y1292" s="31"/>
      <c r="AA1292" s="31"/>
      <c r="AC1292" s="57"/>
    </row>
    <row r="1293" spans="1:29" s="19" customFormat="1" hidden="1">
      <c r="A1293" s="31"/>
      <c r="B1293" s="59"/>
      <c r="C1293" s="59"/>
      <c r="D1293" s="59"/>
      <c r="E1293" s="59"/>
      <c r="F1293" s="31"/>
      <c r="G1293" s="31"/>
      <c r="I1293" s="31"/>
      <c r="Q1293" s="31"/>
      <c r="R1293" s="31"/>
      <c r="T1293" s="31"/>
      <c r="W1293" s="31"/>
      <c r="Y1293" s="31"/>
      <c r="AA1293" s="31"/>
      <c r="AC1293" s="57"/>
    </row>
    <row r="1294" spans="1:29" s="19" customFormat="1" hidden="1">
      <c r="A1294" s="31"/>
      <c r="B1294" s="59"/>
      <c r="C1294" s="59"/>
      <c r="D1294" s="59"/>
      <c r="E1294" s="59"/>
      <c r="F1294" s="31"/>
      <c r="G1294" s="31"/>
      <c r="I1294" s="31"/>
      <c r="Q1294" s="31"/>
      <c r="R1294" s="31"/>
      <c r="T1294" s="31"/>
      <c r="W1294" s="31"/>
      <c r="Y1294" s="31"/>
      <c r="AA1294" s="31"/>
      <c r="AC1294" s="57"/>
    </row>
    <row r="1295" spans="1:29" s="19" customFormat="1" hidden="1">
      <c r="A1295" s="31"/>
      <c r="B1295" s="59"/>
      <c r="C1295" s="59"/>
      <c r="D1295" s="59"/>
      <c r="E1295" s="59"/>
      <c r="F1295" s="31"/>
      <c r="G1295" s="31"/>
      <c r="I1295" s="31"/>
      <c r="Q1295" s="31"/>
      <c r="R1295" s="31"/>
      <c r="T1295" s="31"/>
      <c r="W1295" s="31"/>
      <c r="Y1295" s="31"/>
      <c r="AA1295" s="31"/>
      <c r="AC1295" s="57"/>
    </row>
    <row r="1296" spans="1:29" s="19" customFormat="1" hidden="1">
      <c r="A1296" s="31"/>
      <c r="B1296" s="59"/>
      <c r="C1296" s="59"/>
      <c r="D1296" s="59"/>
      <c r="E1296" s="59"/>
      <c r="F1296" s="31"/>
      <c r="G1296" s="31"/>
      <c r="I1296" s="31"/>
      <c r="Q1296" s="31"/>
      <c r="R1296" s="31"/>
      <c r="T1296" s="31"/>
      <c r="W1296" s="31"/>
      <c r="Y1296" s="31"/>
      <c r="AA1296" s="31"/>
      <c r="AC1296" s="57"/>
    </row>
    <row r="1297" spans="1:29" s="19" customFormat="1" hidden="1">
      <c r="A1297" s="31"/>
      <c r="B1297" s="59"/>
      <c r="C1297" s="59"/>
      <c r="D1297" s="59"/>
      <c r="E1297" s="59"/>
      <c r="F1297" s="31"/>
      <c r="G1297" s="31"/>
      <c r="I1297" s="31"/>
      <c r="Q1297" s="31"/>
      <c r="R1297" s="31"/>
      <c r="T1297" s="31"/>
      <c r="W1297" s="31"/>
      <c r="Y1297" s="31"/>
      <c r="AA1297" s="31"/>
      <c r="AC1297" s="57"/>
    </row>
    <row r="1298" spans="1:29" s="19" customFormat="1" hidden="1">
      <c r="A1298" s="31"/>
      <c r="B1298" s="59"/>
      <c r="C1298" s="59"/>
      <c r="D1298" s="59"/>
      <c r="E1298" s="59"/>
      <c r="F1298" s="31"/>
      <c r="G1298" s="31"/>
      <c r="I1298" s="31"/>
      <c r="Q1298" s="31"/>
      <c r="R1298" s="31"/>
      <c r="T1298" s="31"/>
      <c r="W1298" s="31"/>
      <c r="Y1298" s="31"/>
      <c r="AA1298" s="31"/>
      <c r="AC1298" s="57"/>
    </row>
    <row r="1299" spans="1:29" s="19" customFormat="1" hidden="1">
      <c r="A1299" s="31"/>
      <c r="B1299" s="59"/>
      <c r="C1299" s="59"/>
      <c r="D1299" s="59"/>
      <c r="E1299" s="59"/>
      <c r="F1299" s="31"/>
      <c r="G1299" s="31"/>
      <c r="I1299" s="31"/>
      <c r="Q1299" s="31"/>
      <c r="R1299" s="31"/>
      <c r="T1299" s="31"/>
      <c r="W1299" s="31"/>
      <c r="Y1299" s="31"/>
      <c r="AA1299" s="31"/>
      <c r="AC1299" s="57"/>
    </row>
    <row r="1300" spans="1:29" s="19" customFormat="1" hidden="1">
      <c r="A1300" s="31"/>
      <c r="B1300" s="59"/>
      <c r="C1300" s="59"/>
      <c r="D1300" s="59"/>
      <c r="E1300" s="59"/>
      <c r="F1300" s="31"/>
      <c r="G1300" s="31"/>
      <c r="I1300" s="31"/>
      <c r="Q1300" s="31"/>
      <c r="R1300" s="31"/>
      <c r="T1300" s="31"/>
      <c r="W1300" s="31"/>
      <c r="Y1300" s="31"/>
      <c r="AA1300" s="31"/>
      <c r="AC1300" s="57"/>
    </row>
    <row r="1301" spans="1:29" s="19" customFormat="1" hidden="1">
      <c r="A1301" s="31"/>
      <c r="B1301" s="59"/>
      <c r="C1301" s="59"/>
      <c r="D1301" s="59"/>
      <c r="E1301" s="59"/>
      <c r="F1301" s="31"/>
      <c r="G1301" s="31"/>
      <c r="I1301" s="31"/>
      <c r="Q1301" s="31"/>
      <c r="R1301" s="31"/>
      <c r="T1301" s="31"/>
      <c r="W1301" s="31"/>
      <c r="Y1301" s="31"/>
      <c r="AA1301" s="31"/>
      <c r="AC1301" s="57"/>
    </row>
    <row r="1302" spans="1:29" s="19" customFormat="1" hidden="1">
      <c r="A1302" s="31"/>
      <c r="B1302" s="59"/>
      <c r="C1302" s="59"/>
      <c r="D1302" s="59"/>
      <c r="E1302" s="59"/>
      <c r="F1302" s="31"/>
      <c r="G1302" s="31"/>
      <c r="I1302" s="31"/>
      <c r="Q1302" s="31"/>
      <c r="R1302" s="31"/>
      <c r="T1302" s="31"/>
      <c r="W1302" s="31"/>
      <c r="Y1302" s="31"/>
      <c r="AA1302" s="31"/>
      <c r="AC1302" s="57"/>
    </row>
    <row r="1303" spans="1:29" s="19" customFormat="1" hidden="1">
      <c r="A1303" s="31"/>
      <c r="B1303" s="59"/>
      <c r="C1303" s="59"/>
      <c r="D1303" s="59"/>
      <c r="E1303" s="59"/>
      <c r="F1303" s="31"/>
      <c r="G1303" s="31"/>
      <c r="I1303" s="31"/>
      <c r="Q1303" s="31"/>
      <c r="R1303" s="31"/>
      <c r="T1303" s="31"/>
      <c r="W1303" s="31"/>
      <c r="Y1303" s="31"/>
      <c r="AA1303" s="31"/>
      <c r="AC1303" s="57"/>
    </row>
    <row r="1304" spans="1:29" s="19" customFormat="1" hidden="1">
      <c r="A1304" s="31"/>
      <c r="B1304" s="59"/>
      <c r="C1304" s="59"/>
      <c r="D1304" s="59"/>
      <c r="E1304" s="59"/>
      <c r="F1304" s="31"/>
      <c r="G1304" s="31"/>
      <c r="I1304" s="31"/>
      <c r="Q1304" s="31"/>
      <c r="R1304" s="31"/>
      <c r="T1304" s="31"/>
      <c r="W1304" s="31"/>
      <c r="Y1304" s="31"/>
      <c r="AA1304" s="31"/>
      <c r="AC1304" s="57"/>
    </row>
    <row r="1305" spans="1:29" s="19" customFormat="1" hidden="1">
      <c r="A1305" s="31"/>
      <c r="B1305" s="59"/>
      <c r="C1305" s="59"/>
      <c r="D1305" s="59"/>
      <c r="E1305" s="59"/>
      <c r="F1305" s="31"/>
      <c r="G1305" s="31"/>
      <c r="I1305" s="31"/>
      <c r="Q1305" s="31"/>
      <c r="R1305" s="31"/>
      <c r="T1305" s="31"/>
      <c r="W1305" s="31"/>
      <c r="Y1305" s="31"/>
      <c r="AA1305" s="31"/>
      <c r="AC1305" s="57"/>
    </row>
    <row r="1306" spans="1:29" s="19" customFormat="1" hidden="1">
      <c r="A1306" s="31"/>
      <c r="B1306" s="59"/>
      <c r="C1306" s="59"/>
      <c r="D1306" s="59"/>
      <c r="E1306" s="59"/>
      <c r="F1306" s="31"/>
      <c r="G1306" s="31"/>
      <c r="I1306" s="31"/>
      <c r="Q1306" s="31"/>
      <c r="R1306" s="31"/>
      <c r="T1306" s="31"/>
      <c r="W1306" s="31"/>
      <c r="Y1306" s="31"/>
      <c r="AA1306" s="31"/>
      <c r="AC1306" s="57"/>
    </row>
    <row r="1307" spans="1:29" s="19" customFormat="1" hidden="1">
      <c r="A1307" s="31"/>
      <c r="B1307" s="59"/>
      <c r="C1307" s="59"/>
      <c r="D1307" s="59"/>
      <c r="E1307" s="59"/>
      <c r="F1307" s="31"/>
      <c r="G1307" s="31"/>
      <c r="I1307" s="31"/>
      <c r="Q1307" s="31"/>
      <c r="R1307" s="31"/>
      <c r="T1307" s="31"/>
      <c r="W1307" s="31"/>
      <c r="Y1307" s="31"/>
      <c r="AA1307" s="31"/>
      <c r="AC1307" s="57"/>
    </row>
    <row r="1308" spans="1:29" s="19" customFormat="1" hidden="1">
      <c r="A1308" s="31"/>
      <c r="B1308" s="59"/>
      <c r="C1308" s="59"/>
      <c r="D1308" s="59"/>
      <c r="E1308" s="59"/>
      <c r="F1308" s="31"/>
      <c r="G1308" s="31"/>
      <c r="I1308" s="31"/>
      <c r="Q1308" s="31"/>
      <c r="R1308" s="31"/>
      <c r="T1308" s="31"/>
      <c r="W1308" s="31"/>
      <c r="Y1308" s="31"/>
      <c r="AA1308" s="31"/>
      <c r="AC1308" s="57"/>
    </row>
    <row r="1309" spans="1:29" s="19" customFormat="1" hidden="1">
      <c r="A1309" s="31"/>
      <c r="B1309" s="59"/>
      <c r="C1309" s="59"/>
      <c r="D1309" s="59"/>
      <c r="E1309" s="59"/>
      <c r="F1309" s="31"/>
      <c r="G1309" s="31"/>
      <c r="I1309" s="31"/>
      <c r="Q1309" s="31"/>
      <c r="R1309" s="31"/>
      <c r="T1309" s="31"/>
      <c r="W1309" s="31"/>
      <c r="Y1309" s="31"/>
      <c r="AA1309" s="31"/>
      <c r="AC1309" s="57"/>
    </row>
    <row r="1310" spans="1:29" s="19" customFormat="1" hidden="1">
      <c r="A1310" s="31"/>
      <c r="B1310" s="59"/>
      <c r="C1310" s="59"/>
      <c r="D1310" s="59"/>
      <c r="E1310" s="59"/>
      <c r="F1310" s="31"/>
      <c r="G1310" s="31"/>
      <c r="I1310" s="31"/>
      <c r="Q1310" s="31"/>
      <c r="R1310" s="31"/>
      <c r="T1310" s="31"/>
      <c r="W1310" s="31"/>
      <c r="Y1310" s="31"/>
      <c r="AA1310" s="31"/>
      <c r="AC1310" s="57"/>
    </row>
    <row r="1311" spans="1:29" s="19" customFormat="1" hidden="1">
      <c r="A1311" s="31"/>
      <c r="B1311" s="59"/>
      <c r="C1311" s="59"/>
      <c r="D1311" s="59"/>
      <c r="E1311" s="59"/>
      <c r="F1311" s="31"/>
      <c r="G1311" s="31"/>
      <c r="I1311" s="31"/>
      <c r="Q1311" s="31"/>
      <c r="R1311" s="31"/>
      <c r="T1311" s="31"/>
      <c r="W1311" s="31"/>
      <c r="Y1311" s="31"/>
      <c r="AA1311" s="31"/>
      <c r="AC1311" s="57"/>
    </row>
    <row r="1312" spans="1:29" s="19" customFormat="1" hidden="1">
      <c r="A1312" s="31"/>
      <c r="B1312" s="59"/>
      <c r="C1312" s="59"/>
      <c r="D1312" s="59"/>
      <c r="E1312" s="59"/>
      <c r="F1312" s="31"/>
      <c r="G1312" s="31"/>
      <c r="I1312" s="31"/>
      <c r="Q1312" s="31"/>
      <c r="R1312" s="31"/>
      <c r="T1312" s="31"/>
      <c r="W1312" s="31"/>
      <c r="Y1312" s="31"/>
      <c r="AA1312" s="31"/>
      <c r="AC1312" s="57"/>
    </row>
    <row r="1313" spans="1:29" s="19" customFormat="1" hidden="1">
      <c r="A1313" s="31"/>
      <c r="B1313" s="59"/>
      <c r="C1313" s="59"/>
      <c r="D1313" s="59"/>
      <c r="E1313" s="59"/>
      <c r="F1313" s="31"/>
      <c r="G1313" s="31"/>
      <c r="I1313" s="31"/>
      <c r="Q1313" s="31"/>
      <c r="R1313" s="31"/>
      <c r="T1313" s="31"/>
      <c r="W1313" s="31"/>
      <c r="Y1313" s="31"/>
      <c r="AA1313" s="31"/>
      <c r="AC1313" s="57"/>
    </row>
    <row r="1314" spans="1:29" s="19" customFormat="1" hidden="1">
      <c r="A1314" s="31"/>
      <c r="B1314" s="59"/>
      <c r="C1314" s="59"/>
      <c r="D1314" s="59"/>
      <c r="E1314" s="59"/>
      <c r="F1314" s="31"/>
      <c r="G1314" s="31"/>
      <c r="I1314" s="31"/>
      <c r="Q1314" s="31"/>
      <c r="R1314" s="31"/>
      <c r="T1314" s="31"/>
      <c r="W1314" s="31"/>
      <c r="Y1314" s="31"/>
      <c r="AA1314" s="31"/>
      <c r="AC1314" s="57"/>
    </row>
    <row r="1315" spans="1:29" s="19" customFormat="1" hidden="1">
      <c r="A1315" s="31"/>
      <c r="B1315" s="59"/>
      <c r="C1315" s="59"/>
      <c r="D1315" s="59"/>
      <c r="E1315" s="59"/>
      <c r="F1315" s="31"/>
      <c r="G1315" s="31"/>
      <c r="I1315" s="31"/>
      <c r="Q1315" s="31"/>
      <c r="R1315" s="31"/>
      <c r="T1315" s="31"/>
      <c r="W1315" s="31"/>
      <c r="Y1315" s="31"/>
      <c r="AA1315" s="31"/>
      <c r="AC1315" s="57"/>
    </row>
    <row r="1316" spans="1:29" s="19" customFormat="1" hidden="1">
      <c r="A1316" s="31"/>
      <c r="B1316" s="59"/>
      <c r="C1316" s="59"/>
      <c r="D1316" s="59"/>
      <c r="E1316" s="59"/>
      <c r="F1316" s="31"/>
      <c r="G1316" s="31"/>
      <c r="I1316" s="31"/>
      <c r="Q1316" s="31"/>
      <c r="R1316" s="31"/>
      <c r="T1316" s="31"/>
      <c r="W1316" s="31"/>
      <c r="Y1316" s="31"/>
      <c r="AA1316" s="31"/>
      <c r="AC1316" s="57"/>
    </row>
    <row r="1317" spans="1:29" s="19" customFormat="1" hidden="1">
      <c r="A1317" s="31"/>
      <c r="B1317" s="59"/>
      <c r="C1317" s="59"/>
      <c r="D1317" s="59"/>
      <c r="E1317" s="59"/>
      <c r="F1317" s="31"/>
      <c r="G1317" s="31"/>
      <c r="I1317" s="31"/>
      <c r="Q1317" s="31"/>
      <c r="R1317" s="31"/>
      <c r="T1317" s="31"/>
      <c r="W1317" s="31"/>
      <c r="Y1317" s="31"/>
      <c r="AA1317" s="31"/>
      <c r="AC1317" s="57"/>
    </row>
    <row r="1318" spans="1:29" s="19" customFormat="1" hidden="1">
      <c r="A1318" s="31"/>
      <c r="B1318" s="59"/>
      <c r="C1318" s="59"/>
      <c r="D1318" s="59"/>
      <c r="E1318" s="59"/>
      <c r="F1318" s="31"/>
      <c r="G1318" s="31"/>
      <c r="I1318" s="31"/>
      <c r="Q1318" s="31"/>
      <c r="R1318" s="31"/>
      <c r="T1318" s="31"/>
      <c r="W1318" s="31"/>
      <c r="Y1318" s="31"/>
      <c r="AA1318" s="31"/>
      <c r="AC1318" s="57"/>
    </row>
    <row r="1319" spans="1:29" s="19" customFormat="1" hidden="1">
      <c r="A1319" s="31"/>
      <c r="B1319" s="59"/>
      <c r="C1319" s="59"/>
      <c r="D1319" s="59"/>
      <c r="E1319" s="59"/>
      <c r="F1319" s="31"/>
      <c r="G1319" s="31"/>
      <c r="I1319" s="31"/>
      <c r="Q1319" s="31"/>
      <c r="R1319" s="31"/>
      <c r="T1319" s="31"/>
      <c r="W1319" s="31"/>
      <c r="Y1319" s="31"/>
      <c r="AA1319" s="31"/>
      <c r="AC1319" s="57"/>
    </row>
    <row r="1320" spans="1:29" s="19" customFormat="1" hidden="1">
      <c r="A1320" s="31"/>
      <c r="B1320" s="59"/>
      <c r="C1320" s="59"/>
      <c r="D1320" s="59"/>
      <c r="E1320" s="59"/>
      <c r="F1320" s="31"/>
      <c r="G1320" s="31"/>
      <c r="I1320" s="31"/>
      <c r="Q1320" s="31"/>
      <c r="R1320" s="31"/>
      <c r="T1320" s="31"/>
      <c r="W1320" s="31"/>
      <c r="Y1320" s="31"/>
      <c r="AA1320" s="31"/>
      <c r="AC1320" s="57"/>
    </row>
    <row r="1321" spans="1:29" s="19" customFormat="1" hidden="1">
      <c r="A1321" s="31"/>
      <c r="B1321" s="59"/>
      <c r="C1321" s="59"/>
      <c r="D1321" s="59"/>
      <c r="E1321" s="59"/>
      <c r="F1321" s="31"/>
      <c r="G1321" s="31"/>
      <c r="I1321" s="31"/>
      <c r="Q1321" s="31"/>
      <c r="R1321" s="31"/>
      <c r="T1321" s="31"/>
      <c r="W1321" s="31"/>
      <c r="Y1321" s="31"/>
      <c r="AA1321" s="31"/>
      <c r="AC1321" s="57"/>
    </row>
    <row r="1322" spans="1:29" s="19" customFormat="1" hidden="1">
      <c r="A1322" s="31"/>
      <c r="B1322" s="59"/>
      <c r="C1322" s="59"/>
      <c r="D1322" s="59"/>
      <c r="E1322" s="59"/>
      <c r="F1322" s="31"/>
      <c r="G1322" s="31"/>
      <c r="I1322" s="31"/>
      <c r="Q1322" s="31"/>
      <c r="R1322" s="31"/>
      <c r="T1322" s="31"/>
      <c r="W1322" s="31"/>
      <c r="Y1322" s="31"/>
      <c r="AA1322" s="31"/>
      <c r="AC1322" s="57"/>
    </row>
    <row r="1323" spans="1:29" s="19" customFormat="1" hidden="1">
      <c r="A1323" s="31"/>
      <c r="B1323" s="59"/>
      <c r="C1323" s="59"/>
      <c r="D1323" s="59"/>
      <c r="E1323" s="59"/>
      <c r="F1323" s="31"/>
      <c r="G1323" s="31"/>
      <c r="I1323" s="31"/>
      <c r="Q1323" s="31"/>
      <c r="R1323" s="31"/>
      <c r="T1323" s="31"/>
      <c r="W1323" s="31"/>
      <c r="Y1323" s="31"/>
      <c r="AA1323" s="31"/>
      <c r="AC1323" s="57"/>
    </row>
    <row r="1324" spans="1:29" s="19" customFormat="1" hidden="1">
      <c r="A1324" s="31"/>
      <c r="B1324" s="59"/>
      <c r="C1324" s="59"/>
      <c r="D1324" s="59"/>
      <c r="E1324" s="59"/>
      <c r="F1324" s="31"/>
      <c r="G1324" s="31"/>
      <c r="I1324" s="31"/>
      <c r="Q1324" s="31"/>
      <c r="R1324" s="31"/>
      <c r="T1324" s="31"/>
      <c r="W1324" s="31"/>
      <c r="Y1324" s="31"/>
      <c r="AA1324" s="31"/>
      <c r="AC1324" s="57"/>
    </row>
    <row r="1325" spans="1:29" s="19" customFormat="1" hidden="1">
      <c r="A1325" s="31"/>
      <c r="B1325" s="59"/>
      <c r="C1325" s="59"/>
      <c r="D1325" s="59"/>
      <c r="E1325" s="59"/>
      <c r="F1325" s="31"/>
      <c r="G1325" s="31"/>
      <c r="I1325" s="31"/>
      <c r="Q1325" s="31"/>
      <c r="R1325" s="31"/>
      <c r="T1325" s="31"/>
      <c r="W1325" s="31"/>
      <c r="Y1325" s="31"/>
      <c r="AA1325" s="31"/>
      <c r="AC1325" s="57"/>
    </row>
    <row r="1326" spans="1:29" s="19" customFormat="1" hidden="1">
      <c r="A1326" s="31"/>
      <c r="B1326" s="59"/>
      <c r="C1326" s="59"/>
      <c r="D1326" s="59"/>
      <c r="E1326" s="59"/>
      <c r="F1326" s="31"/>
      <c r="G1326" s="31"/>
      <c r="I1326" s="31"/>
      <c r="Q1326" s="31"/>
      <c r="R1326" s="31"/>
      <c r="T1326" s="31"/>
      <c r="W1326" s="31"/>
      <c r="Y1326" s="31"/>
      <c r="AA1326" s="31"/>
      <c r="AC1326" s="57"/>
    </row>
    <row r="1327" spans="1:29" s="19" customFormat="1" hidden="1">
      <c r="A1327" s="31"/>
      <c r="B1327" s="59"/>
      <c r="C1327" s="59"/>
      <c r="D1327" s="59"/>
      <c r="E1327" s="59"/>
      <c r="F1327" s="31"/>
      <c r="G1327" s="31"/>
      <c r="I1327" s="31"/>
      <c r="Q1327" s="31"/>
      <c r="R1327" s="31"/>
      <c r="T1327" s="31"/>
      <c r="W1327" s="31"/>
      <c r="Y1327" s="31"/>
      <c r="AA1327" s="31"/>
      <c r="AC1327" s="57"/>
    </row>
    <row r="1328" spans="1:29" s="19" customFormat="1" hidden="1">
      <c r="A1328" s="31"/>
      <c r="B1328" s="59"/>
      <c r="C1328" s="59"/>
      <c r="D1328" s="59"/>
      <c r="E1328" s="59"/>
      <c r="F1328" s="31"/>
      <c r="G1328" s="31"/>
      <c r="I1328" s="31"/>
      <c r="Q1328" s="31"/>
      <c r="R1328" s="31"/>
      <c r="T1328" s="31"/>
      <c r="W1328" s="31"/>
      <c r="Y1328" s="31"/>
      <c r="AA1328" s="31"/>
      <c r="AC1328" s="57"/>
    </row>
    <row r="1329" spans="1:29" s="19" customFormat="1" hidden="1">
      <c r="A1329" s="31"/>
      <c r="B1329" s="59"/>
      <c r="C1329" s="59"/>
      <c r="D1329" s="59"/>
      <c r="E1329" s="59"/>
      <c r="F1329" s="31"/>
      <c r="G1329" s="31"/>
      <c r="I1329" s="31"/>
      <c r="Q1329" s="31"/>
      <c r="R1329" s="31"/>
      <c r="T1329" s="31"/>
      <c r="W1329" s="31"/>
      <c r="Y1329" s="31"/>
      <c r="AA1329" s="31"/>
      <c r="AC1329" s="57"/>
    </row>
    <row r="1330" spans="1:29" s="19" customFormat="1" hidden="1">
      <c r="A1330" s="31"/>
      <c r="B1330" s="59"/>
      <c r="C1330" s="59"/>
      <c r="D1330" s="59"/>
      <c r="E1330" s="59"/>
      <c r="F1330" s="31"/>
      <c r="G1330" s="31"/>
      <c r="I1330" s="31"/>
      <c r="Q1330" s="31"/>
      <c r="R1330" s="31"/>
      <c r="T1330" s="31"/>
      <c r="W1330" s="31"/>
      <c r="Y1330" s="31"/>
      <c r="AA1330" s="31"/>
      <c r="AC1330" s="57"/>
    </row>
    <row r="1331" spans="1:29" s="19" customFormat="1" hidden="1">
      <c r="A1331" s="31"/>
      <c r="B1331" s="59"/>
      <c r="C1331" s="59"/>
      <c r="D1331" s="59"/>
      <c r="E1331" s="59"/>
      <c r="F1331" s="31"/>
      <c r="G1331" s="31"/>
      <c r="I1331" s="31"/>
      <c r="Q1331" s="31"/>
      <c r="R1331" s="31"/>
      <c r="T1331" s="31"/>
      <c r="W1331" s="31"/>
      <c r="Y1331" s="31"/>
      <c r="AA1331" s="31"/>
      <c r="AC1331" s="57"/>
    </row>
    <row r="1332" spans="1:29" s="19" customFormat="1" hidden="1">
      <c r="A1332" s="31"/>
      <c r="B1332" s="59"/>
      <c r="C1332" s="59"/>
      <c r="D1332" s="59"/>
      <c r="E1332" s="59"/>
      <c r="F1332" s="31"/>
      <c r="G1332" s="31"/>
      <c r="I1332" s="31"/>
      <c r="Q1332" s="31"/>
      <c r="R1332" s="31"/>
      <c r="T1332" s="31"/>
      <c r="W1332" s="31"/>
      <c r="Y1332" s="31"/>
      <c r="AA1332" s="31"/>
      <c r="AC1332" s="57"/>
    </row>
    <row r="1333" spans="1:29" s="19" customFormat="1" hidden="1">
      <c r="A1333" s="31"/>
      <c r="B1333" s="59"/>
      <c r="C1333" s="59"/>
      <c r="D1333" s="59"/>
      <c r="E1333" s="59"/>
      <c r="F1333" s="31"/>
      <c r="G1333" s="31"/>
      <c r="I1333" s="31"/>
      <c r="Q1333" s="31"/>
      <c r="R1333" s="31"/>
      <c r="T1333" s="31"/>
      <c r="W1333" s="31"/>
      <c r="Y1333" s="31"/>
      <c r="AA1333" s="31"/>
      <c r="AC1333" s="57"/>
    </row>
    <row r="1334" spans="1:29" s="19" customFormat="1" hidden="1">
      <c r="A1334" s="31"/>
      <c r="B1334" s="59"/>
      <c r="C1334" s="59"/>
      <c r="D1334" s="59"/>
      <c r="E1334" s="59"/>
      <c r="F1334" s="31"/>
      <c r="G1334" s="31"/>
      <c r="I1334" s="31"/>
      <c r="Q1334" s="31"/>
      <c r="R1334" s="31"/>
      <c r="T1334" s="31"/>
      <c r="W1334" s="31"/>
      <c r="Y1334" s="31"/>
      <c r="AA1334" s="31"/>
      <c r="AC1334" s="57"/>
    </row>
    <row r="1335" spans="1:29" s="19" customFormat="1" hidden="1">
      <c r="A1335" s="31"/>
      <c r="B1335" s="59"/>
      <c r="C1335" s="59"/>
      <c r="D1335" s="59"/>
      <c r="E1335" s="59"/>
      <c r="F1335" s="31"/>
      <c r="G1335" s="31"/>
      <c r="I1335" s="31"/>
      <c r="Q1335" s="31"/>
      <c r="R1335" s="31"/>
      <c r="T1335" s="31"/>
      <c r="W1335" s="31"/>
      <c r="Y1335" s="31"/>
      <c r="AA1335" s="31"/>
      <c r="AC1335" s="57"/>
    </row>
    <row r="1336" spans="1:29" s="19" customFormat="1" hidden="1">
      <c r="A1336" s="31"/>
      <c r="B1336" s="59"/>
      <c r="C1336" s="59"/>
      <c r="D1336" s="59"/>
      <c r="E1336" s="59"/>
      <c r="F1336" s="31"/>
      <c r="G1336" s="31"/>
      <c r="I1336" s="31"/>
      <c r="Q1336" s="31"/>
      <c r="R1336" s="31"/>
      <c r="T1336" s="31"/>
      <c r="W1336" s="31"/>
      <c r="Y1336" s="31"/>
      <c r="AA1336" s="31"/>
      <c r="AC1336" s="57"/>
    </row>
    <row r="1337" spans="1:29" s="19" customFormat="1" hidden="1">
      <c r="A1337" s="31"/>
      <c r="B1337" s="59"/>
      <c r="C1337" s="59"/>
      <c r="D1337" s="59"/>
      <c r="E1337" s="59"/>
      <c r="F1337" s="31"/>
      <c r="G1337" s="31"/>
      <c r="I1337" s="31"/>
      <c r="Q1337" s="31"/>
      <c r="R1337" s="31"/>
      <c r="T1337" s="31"/>
      <c r="W1337" s="31"/>
      <c r="Y1337" s="31"/>
      <c r="AA1337" s="31"/>
      <c r="AC1337" s="57"/>
    </row>
    <row r="1338" spans="1:29" s="19" customFormat="1" hidden="1">
      <c r="A1338" s="31"/>
      <c r="B1338" s="59"/>
      <c r="C1338" s="59"/>
      <c r="D1338" s="59"/>
      <c r="E1338" s="59"/>
      <c r="F1338" s="31"/>
      <c r="G1338" s="31"/>
      <c r="I1338" s="31"/>
      <c r="Q1338" s="31"/>
      <c r="R1338" s="31"/>
      <c r="T1338" s="31"/>
      <c r="W1338" s="31"/>
      <c r="Y1338" s="31"/>
      <c r="AA1338" s="31"/>
      <c r="AC1338" s="57"/>
    </row>
    <row r="1339" spans="1:29" s="19" customFormat="1" hidden="1">
      <c r="A1339" s="31"/>
      <c r="B1339" s="59"/>
      <c r="C1339" s="59"/>
      <c r="D1339" s="59"/>
      <c r="E1339" s="59"/>
      <c r="F1339" s="31"/>
      <c r="G1339" s="31"/>
      <c r="I1339" s="31"/>
      <c r="Q1339" s="31"/>
      <c r="R1339" s="31"/>
      <c r="T1339" s="31"/>
      <c r="W1339" s="31"/>
      <c r="Y1339" s="31"/>
      <c r="AA1339" s="31"/>
      <c r="AC1339" s="57"/>
    </row>
    <row r="1340" spans="1:29" s="19" customFormat="1" hidden="1">
      <c r="A1340" s="31"/>
      <c r="B1340" s="59"/>
      <c r="C1340" s="59"/>
      <c r="D1340" s="59"/>
      <c r="E1340" s="59"/>
      <c r="F1340" s="31"/>
      <c r="G1340" s="31"/>
      <c r="I1340" s="31"/>
      <c r="Q1340" s="31"/>
      <c r="R1340" s="31"/>
      <c r="T1340" s="31"/>
      <c r="W1340" s="31"/>
      <c r="Y1340" s="31"/>
      <c r="AA1340" s="31"/>
      <c r="AC1340" s="57"/>
    </row>
    <row r="1341" spans="1:29" s="19" customFormat="1" hidden="1">
      <c r="A1341" s="31"/>
      <c r="B1341" s="59"/>
      <c r="C1341" s="59"/>
      <c r="D1341" s="59"/>
      <c r="E1341" s="59"/>
      <c r="F1341" s="31"/>
      <c r="G1341" s="31"/>
      <c r="I1341" s="31"/>
      <c r="Q1341" s="31"/>
      <c r="R1341" s="31"/>
      <c r="T1341" s="31"/>
      <c r="W1341" s="31"/>
      <c r="Y1341" s="31"/>
      <c r="AA1341" s="31"/>
      <c r="AC1341" s="57"/>
    </row>
    <row r="1342" spans="1:29" s="19" customFormat="1" hidden="1">
      <c r="A1342" s="31"/>
      <c r="B1342" s="59"/>
      <c r="C1342" s="59"/>
      <c r="D1342" s="59"/>
      <c r="E1342" s="59"/>
      <c r="F1342" s="31"/>
      <c r="G1342" s="31"/>
      <c r="I1342" s="31"/>
      <c r="Q1342" s="31"/>
      <c r="R1342" s="31"/>
      <c r="T1342" s="31"/>
      <c r="W1342" s="31"/>
      <c r="Y1342" s="31"/>
      <c r="AA1342" s="31"/>
      <c r="AC1342" s="57"/>
    </row>
    <row r="1343" spans="1:29" s="19" customFormat="1" hidden="1">
      <c r="A1343" s="31"/>
      <c r="B1343" s="59"/>
      <c r="C1343" s="59"/>
      <c r="D1343" s="59"/>
      <c r="E1343" s="59"/>
      <c r="F1343" s="31"/>
      <c r="G1343" s="31"/>
      <c r="I1343" s="31"/>
      <c r="Q1343" s="31"/>
      <c r="R1343" s="31"/>
      <c r="T1343" s="31"/>
      <c r="W1343" s="31"/>
      <c r="Y1343" s="31"/>
      <c r="AA1343" s="31"/>
      <c r="AC1343" s="57"/>
    </row>
    <row r="1344" spans="1:29" s="19" customFormat="1" hidden="1">
      <c r="A1344" s="31"/>
      <c r="B1344" s="59"/>
      <c r="C1344" s="59"/>
      <c r="D1344" s="59"/>
      <c r="E1344" s="59"/>
      <c r="F1344" s="31"/>
      <c r="G1344" s="31"/>
      <c r="I1344" s="31"/>
      <c r="Q1344" s="31"/>
      <c r="R1344" s="31"/>
      <c r="T1344" s="31"/>
      <c r="W1344" s="31"/>
      <c r="Y1344" s="31"/>
      <c r="AA1344" s="31"/>
      <c r="AC1344" s="57"/>
    </row>
    <row r="1345" spans="1:29" s="19" customFormat="1" hidden="1">
      <c r="A1345" s="31"/>
      <c r="B1345" s="59"/>
      <c r="C1345" s="59"/>
      <c r="D1345" s="59"/>
      <c r="E1345" s="59"/>
      <c r="F1345" s="31"/>
      <c r="G1345" s="31"/>
      <c r="I1345" s="31"/>
      <c r="Q1345" s="31"/>
      <c r="R1345" s="31"/>
      <c r="T1345" s="31"/>
      <c r="W1345" s="31"/>
      <c r="Y1345" s="31"/>
      <c r="AA1345" s="31"/>
      <c r="AC1345" s="57"/>
    </row>
    <row r="1346" spans="1:29" s="19" customFormat="1" hidden="1">
      <c r="A1346" s="31"/>
      <c r="B1346" s="59"/>
      <c r="C1346" s="59"/>
      <c r="D1346" s="59"/>
      <c r="E1346" s="59"/>
      <c r="F1346" s="31"/>
      <c r="G1346" s="31"/>
      <c r="I1346" s="31"/>
      <c r="Q1346" s="31"/>
      <c r="R1346" s="31"/>
      <c r="T1346" s="31"/>
      <c r="W1346" s="31"/>
      <c r="Y1346" s="31"/>
      <c r="AA1346" s="31"/>
      <c r="AC1346" s="57"/>
    </row>
    <row r="1347" spans="1:29" s="19" customFormat="1" hidden="1">
      <c r="A1347" s="31"/>
      <c r="B1347" s="59"/>
      <c r="C1347" s="59"/>
      <c r="D1347" s="59"/>
      <c r="E1347" s="59"/>
      <c r="F1347" s="31"/>
      <c r="G1347" s="31"/>
      <c r="I1347" s="31"/>
      <c r="Q1347" s="31"/>
      <c r="R1347" s="31"/>
      <c r="T1347" s="31"/>
      <c r="W1347" s="31"/>
      <c r="Y1347" s="31"/>
      <c r="AA1347" s="31"/>
      <c r="AC1347" s="57"/>
    </row>
    <row r="1348" spans="1:29" s="19" customFormat="1" hidden="1">
      <c r="A1348" s="31"/>
      <c r="B1348" s="59"/>
      <c r="C1348" s="59"/>
      <c r="D1348" s="59"/>
      <c r="E1348" s="59"/>
      <c r="F1348" s="31"/>
      <c r="G1348" s="31"/>
      <c r="I1348" s="31"/>
      <c r="Q1348" s="31"/>
      <c r="R1348" s="31"/>
      <c r="T1348" s="31"/>
      <c r="W1348" s="31"/>
      <c r="Y1348" s="31"/>
      <c r="AA1348" s="31"/>
      <c r="AC1348" s="57"/>
    </row>
    <row r="1349" spans="1:29" s="19" customFormat="1" hidden="1">
      <c r="A1349" s="31"/>
      <c r="B1349" s="59"/>
      <c r="C1349" s="59"/>
      <c r="D1349" s="59"/>
      <c r="E1349" s="59"/>
      <c r="F1349" s="31"/>
      <c r="G1349" s="31"/>
      <c r="I1349" s="31"/>
      <c r="Q1349" s="31"/>
      <c r="R1349" s="31"/>
      <c r="T1349" s="31"/>
      <c r="W1349" s="31"/>
      <c r="Y1349" s="31"/>
      <c r="AA1349" s="31"/>
      <c r="AC1349" s="57"/>
    </row>
    <row r="1350" spans="1:29" s="19" customFormat="1" hidden="1">
      <c r="A1350" s="31"/>
      <c r="B1350" s="59"/>
      <c r="C1350" s="59"/>
      <c r="D1350" s="59"/>
      <c r="E1350" s="59"/>
      <c r="F1350" s="31"/>
      <c r="G1350" s="31"/>
      <c r="I1350" s="31"/>
      <c r="Q1350" s="31"/>
      <c r="R1350" s="31"/>
      <c r="T1350" s="31"/>
      <c r="W1350" s="31"/>
      <c r="Y1350" s="31"/>
      <c r="AA1350" s="31"/>
      <c r="AC1350" s="57"/>
    </row>
    <row r="1351" spans="1:29" s="19" customFormat="1" hidden="1">
      <c r="A1351" s="31"/>
      <c r="B1351" s="59"/>
      <c r="C1351" s="59"/>
      <c r="D1351" s="59"/>
      <c r="E1351" s="59"/>
      <c r="F1351" s="31"/>
      <c r="G1351" s="31"/>
      <c r="I1351" s="31"/>
      <c r="Q1351" s="31"/>
      <c r="R1351" s="31"/>
      <c r="T1351" s="31"/>
      <c r="W1351" s="31"/>
      <c r="Y1351" s="31"/>
      <c r="AA1351" s="31"/>
      <c r="AC1351" s="57"/>
    </row>
    <row r="1352" spans="1:29" s="19" customFormat="1" hidden="1">
      <c r="A1352" s="31"/>
      <c r="B1352" s="59"/>
      <c r="C1352" s="59"/>
      <c r="D1352" s="59"/>
      <c r="E1352" s="59"/>
      <c r="F1352" s="31"/>
      <c r="G1352" s="31"/>
      <c r="I1352" s="31"/>
      <c r="Q1352" s="31"/>
      <c r="R1352" s="31"/>
      <c r="T1352" s="31"/>
      <c r="W1352" s="31"/>
      <c r="Y1352" s="31"/>
      <c r="AA1352" s="31"/>
      <c r="AC1352" s="57"/>
    </row>
    <row r="1353" spans="1:29" s="19" customFormat="1" hidden="1">
      <c r="A1353" s="31"/>
      <c r="B1353" s="59"/>
      <c r="C1353" s="59"/>
      <c r="D1353" s="59"/>
      <c r="E1353" s="59"/>
      <c r="F1353" s="31"/>
      <c r="G1353" s="31"/>
      <c r="I1353" s="31"/>
      <c r="Q1353" s="31"/>
      <c r="R1353" s="31"/>
      <c r="T1353" s="31"/>
      <c r="W1353" s="31"/>
      <c r="Y1353" s="31"/>
      <c r="AA1353" s="31"/>
      <c r="AC1353" s="57"/>
    </row>
    <row r="1354" spans="1:29" s="19" customFormat="1" hidden="1">
      <c r="A1354" s="31"/>
      <c r="B1354" s="59"/>
      <c r="C1354" s="59"/>
      <c r="D1354" s="59"/>
      <c r="E1354" s="59"/>
      <c r="F1354" s="31"/>
      <c r="G1354" s="31"/>
      <c r="I1354" s="31"/>
      <c r="Q1354" s="31"/>
      <c r="R1354" s="31"/>
      <c r="T1354" s="31"/>
      <c r="W1354" s="31"/>
      <c r="Y1354" s="31"/>
      <c r="AA1354" s="31"/>
      <c r="AC1354" s="57"/>
    </row>
    <row r="1355" spans="1:29" s="19" customFormat="1" hidden="1">
      <c r="A1355" s="31"/>
      <c r="B1355" s="59"/>
      <c r="C1355" s="59"/>
      <c r="D1355" s="59"/>
      <c r="E1355" s="59"/>
      <c r="F1355" s="31"/>
      <c r="G1355" s="31"/>
      <c r="I1355" s="31"/>
      <c r="Q1355" s="31"/>
      <c r="R1355" s="31"/>
      <c r="T1355" s="31"/>
      <c r="W1355" s="31"/>
      <c r="Y1355" s="31"/>
      <c r="AA1355" s="31"/>
      <c r="AC1355" s="57"/>
    </row>
    <row r="1356" spans="1:29" s="19" customFormat="1" hidden="1">
      <c r="A1356" s="31"/>
      <c r="B1356" s="59"/>
      <c r="C1356" s="59"/>
      <c r="D1356" s="59"/>
      <c r="E1356" s="59"/>
      <c r="F1356" s="31"/>
      <c r="G1356" s="31"/>
      <c r="I1356" s="31"/>
      <c r="Q1356" s="31"/>
      <c r="R1356" s="31"/>
      <c r="T1356" s="31"/>
      <c r="W1356" s="31"/>
      <c r="Y1356" s="31"/>
      <c r="AA1356" s="31"/>
      <c r="AC1356" s="57"/>
    </row>
    <row r="1357" spans="1:29" s="19" customFormat="1" hidden="1">
      <c r="A1357" s="31"/>
      <c r="B1357" s="59"/>
      <c r="C1357" s="59"/>
      <c r="D1357" s="59"/>
      <c r="E1357" s="59"/>
      <c r="F1357" s="31"/>
      <c r="G1357" s="31"/>
      <c r="I1357" s="31"/>
      <c r="Q1357" s="31"/>
      <c r="R1357" s="31"/>
      <c r="T1357" s="31"/>
      <c r="W1357" s="31"/>
      <c r="Y1357" s="31"/>
      <c r="AA1357" s="31"/>
      <c r="AC1357" s="57"/>
    </row>
    <row r="1358" spans="1:29" s="19" customFormat="1" hidden="1">
      <c r="A1358" s="31"/>
      <c r="B1358" s="59"/>
      <c r="C1358" s="59"/>
      <c r="D1358" s="59"/>
      <c r="E1358" s="59"/>
      <c r="F1358" s="31"/>
      <c r="G1358" s="31"/>
      <c r="I1358" s="31"/>
      <c r="Q1358" s="31"/>
      <c r="R1358" s="31"/>
      <c r="T1358" s="31"/>
      <c r="W1358" s="31"/>
      <c r="Y1358" s="31"/>
      <c r="AA1358" s="31"/>
      <c r="AC1358" s="57"/>
    </row>
    <row r="1359" spans="1:29" s="19" customFormat="1" hidden="1">
      <c r="A1359" s="31"/>
      <c r="B1359" s="59"/>
      <c r="C1359" s="59"/>
      <c r="D1359" s="59"/>
      <c r="E1359" s="59"/>
      <c r="F1359" s="31"/>
      <c r="G1359" s="31"/>
      <c r="I1359" s="31"/>
      <c r="Q1359" s="31"/>
      <c r="R1359" s="31"/>
      <c r="T1359" s="31"/>
      <c r="W1359" s="31"/>
      <c r="Y1359" s="31"/>
      <c r="AA1359" s="31"/>
      <c r="AC1359" s="57"/>
    </row>
    <row r="1360" spans="1:29" s="19" customFormat="1" hidden="1">
      <c r="A1360" s="31"/>
      <c r="B1360" s="59"/>
      <c r="C1360" s="59"/>
      <c r="D1360" s="59"/>
      <c r="E1360" s="59"/>
      <c r="F1360" s="31"/>
      <c r="G1360" s="31"/>
      <c r="I1360" s="31"/>
      <c r="Q1360" s="31"/>
      <c r="R1360" s="31"/>
      <c r="T1360" s="31"/>
      <c r="W1360" s="31"/>
      <c r="Y1360" s="31"/>
      <c r="AA1360" s="31"/>
      <c r="AC1360" s="57"/>
    </row>
    <row r="1361" spans="1:29" s="19" customFormat="1" hidden="1">
      <c r="A1361" s="31"/>
      <c r="B1361" s="59"/>
      <c r="C1361" s="59"/>
      <c r="D1361" s="59"/>
      <c r="E1361" s="59"/>
      <c r="F1361" s="31"/>
      <c r="G1361" s="31"/>
      <c r="I1361" s="31"/>
      <c r="Q1361" s="31"/>
      <c r="R1361" s="31"/>
      <c r="T1361" s="31"/>
      <c r="W1361" s="31"/>
      <c r="Y1361" s="31"/>
      <c r="AA1361" s="31"/>
      <c r="AC1361" s="57"/>
    </row>
    <row r="1362" spans="1:29" s="19" customFormat="1" hidden="1">
      <c r="A1362" s="31"/>
      <c r="B1362" s="59"/>
      <c r="C1362" s="59"/>
      <c r="D1362" s="59"/>
      <c r="E1362" s="59"/>
      <c r="F1362" s="31"/>
      <c r="G1362" s="31"/>
      <c r="I1362" s="31"/>
      <c r="Q1362" s="31"/>
      <c r="R1362" s="31"/>
      <c r="T1362" s="31"/>
      <c r="W1362" s="31"/>
      <c r="Y1362" s="31"/>
      <c r="AA1362" s="31"/>
      <c r="AC1362" s="57"/>
    </row>
    <row r="1363" spans="1:29" s="19" customFormat="1" hidden="1">
      <c r="A1363" s="31"/>
      <c r="B1363" s="59"/>
      <c r="C1363" s="59"/>
      <c r="D1363" s="59"/>
      <c r="E1363" s="59"/>
      <c r="F1363" s="31"/>
      <c r="G1363" s="31"/>
      <c r="I1363" s="31"/>
      <c r="Q1363" s="31"/>
      <c r="R1363" s="31"/>
      <c r="T1363" s="31"/>
      <c r="W1363" s="31"/>
      <c r="Y1363" s="31"/>
      <c r="AA1363" s="31"/>
      <c r="AC1363" s="57"/>
    </row>
    <row r="1364" spans="1:29" s="19" customFormat="1" hidden="1">
      <c r="A1364" s="31"/>
      <c r="B1364" s="59"/>
      <c r="C1364" s="59"/>
      <c r="D1364" s="59"/>
      <c r="E1364" s="59"/>
      <c r="F1364" s="31"/>
      <c r="G1364" s="31"/>
      <c r="I1364" s="31"/>
      <c r="Q1364" s="31"/>
      <c r="R1364" s="31"/>
      <c r="T1364" s="31"/>
      <c r="W1364" s="31"/>
      <c r="Y1364" s="31"/>
      <c r="AA1364" s="31"/>
      <c r="AC1364" s="57"/>
    </row>
    <row r="1365" spans="1:29" s="19" customFormat="1" hidden="1">
      <c r="A1365" s="31"/>
      <c r="B1365" s="59"/>
      <c r="C1365" s="59"/>
      <c r="D1365" s="59"/>
      <c r="E1365" s="59"/>
      <c r="F1365" s="31"/>
      <c r="G1365" s="31"/>
      <c r="I1365" s="31"/>
      <c r="Q1365" s="31"/>
      <c r="R1365" s="31"/>
      <c r="T1365" s="31"/>
      <c r="W1365" s="31"/>
      <c r="Y1365" s="31"/>
      <c r="AA1365" s="31"/>
      <c r="AC1365" s="57"/>
    </row>
    <row r="1366" spans="1:29" s="19" customFormat="1" hidden="1">
      <c r="A1366" s="31"/>
      <c r="B1366" s="59"/>
      <c r="C1366" s="59"/>
      <c r="D1366" s="59"/>
      <c r="E1366" s="59"/>
      <c r="F1366" s="31"/>
      <c r="G1366" s="31"/>
      <c r="I1366" s="31"/>
      <c r="Q1366" s="31"/>
      <c r="R1366" s="31"/>
      <c r="T1366" s="31"/>
      <c r="W1366" s="31"/>
      <c r="Y1366" s="31"/>
      <c r="AA1366" s="31"/>
      <c r="AC1366" s="57"/>
    </row>
    <row r="1367" spans="1:29" s="19" customFormat="1" hidden="1">
      <c r="A1367" s="31"/>
      <c r="B1367" s="59"/>
      <c r="C1367" s="59"/>
      <c r="D1367" s="59"/>
      <c r="E1367" s="59"/>
      <c r="F1367" s="31"/>
      <c r="G1367" s="31"/>
      <c r="I1367" s="31"/>
      <c r="Q1367" s="31"/>
      <c r="R1367" s="31"/>
      <c r="T1367" s="31"/>
      <c r="W1367" s="31"/>
      <c r="Y1367" s="31"/>
      <c r="AA1367" s="31"/>
      <c r="AC1367" s="57"/>
    </row>
    <row r="1368" spans="1:29" s="19" customFormat="1" hidden="1">
      <c r="A1368" s="31"/>
      <c r="B1368" s="59"/>
      <c r="C1368" s="59"/>
      <c r="D1368" s="59"/>
      <c r="E1368" s="59"/>
      <c r="F1368" s="31"/>
      <c r="G1368" s="31"/>
      <c r="I1368" s="31"/>
      <c r="Q1368" s="31"/>
      <c r="R1368" s="31"/>
      <c r="T1368" s="31"/>
      <c r="W1368" s="31"/>
      <c r="Y1368" s="31"/>
      <c r="AA1368" s="31"/>
      <c r="AC1368" s="57"/>
    </row>
    <row r="1369" spans="1:29" s="19" customFormat="1" hidden="1">
      <c r="A1369" s="31"/>
      <c r="B1369" s="59"/>
      <c r="C1369" s="59"/>
      <c r="D1369" s="59"/>
      <c r="E1369" s="59"/>
      <c r="F1369" s="31"/>
      <c r="G1369" s="31"/>
      <c r="I1369" s="31"/>
      <c r="Q1369" s="31"/>
      <c r="R1369" s="31"/>
      <c r="T1369" s="31"/>
      <c r="W1369" s="31"/>
      <c r="Y1369" s="31"/>
      <c r="AA1369" s="31"/>
      <c r="AC1369" s="57"/>
    </row>
    <row r="1370" spans="1:29" s="19" customFormat="1" hidden="1">
      <c r="A1370" s="31"/>
      <c r="B1370" s="59"/>
      <c r="C1370" s="59"/>
      <c r="D1370" s="59"/>
      <c r="E1370" s="59"/>
      <c r="F1370" s="31"/>
      <c r="G1370" s="31"/>
      <c r="I1370" s="31"/>
      <c r="Q1370" s="31"/>
      <c r="R1370" s="31"/>
      <c r="T1370" s="31"/>
      <c r="W1370" s="31"/>
      <c r="Y1370" s="31"/>
      <c r="AA1370" s="31"/>
      <c r="AC1370" s="57"/>
    </row>
    <row r="1371" spans="1:29" s="19" customFormat="1" hidden="1">
      <c r="A1371" s="31"/>
      <c r="B1371" s="59"/>
      <c r="C1371" s="59"/>
      <c r="D1371" s="59"/>
      <c r="E1371" s="59"/>
      <c r="F1371" s="31"/>
      <c r="G1371" s="31"/>
      <c r="I1371" s="31"/>
      <c r="Q1371" s="31"/>
      <c r="R1371" s="31"/>
      <c r="T1371" s="31"/>
      <c r="W1371" s="31"/>
      <c r="Y1371" s="31"/>
      <c r="AA1371" s="31"/>
      <c r="AC1371" s="57"/>
    </row>
    <row r="1372" spans="1:29" s="19" customFormat="1" hidden="1">
      <c r="A1372" s="31"/>
      <c r="B1372" s="59"/>
      <c r="C1372" s="59"/>
      <c r="D1372" s="59"/>
      <c r="E1372" s="59"/>
      <c r="F1372" s="31"/>
      <c r="G1372" s="31"/>
      <c r="I1372" s="31"/>
      <c r="Q1372" s="31"/>
      <c r="R1372" s="31"/>
      <c r="T1372" s="31"/>
      <c r="W1372" s="31"/>
      <c r="Y1372" s="31"/>
      <c r="AA1372" s="31"/>
      <c r="AC1372" s="57"/>
    </row>
    <row r="1373" spans="1:29" s="19" customFormat="1" hidden="1">
      <c r="A1373" s="31"/>
      <c r="B1373" s="59"/>
      <c r="C1373" s="59"/>
      <c r="D1373" s="59"/>
      <c r="E1373" s="59"/>
      <c r="F1373" s="31"/>
      <c r="G1373" s="31"/>
      <c r="I1373" s="31"/>
      <c r="Q1373" s="31"/>
      <c r="R1373" s="31"/>
      <c r="T1373" s="31"/>
      <c r="W1373" s="31"/>
      <c r="Y1373" s="31"/>
      <c r="AA1373" s="31"/>
      <c r="AC1373" s="57"/>
    </row>
    <row r="1374" spans="1:29" s="19" customFormat="1" hidden="1">
      <c r="A1374" s="31"/>
      <c r="B1374" s="59"/>
      <c r="C1374" s="59"/>
      <c r="D1374" s="59"/>
      <c r="E1374" s="59"/>
      <c r="F1374" s="31"/>
      <c r="G1374" s="31"/>
      <c r="I1374" s="31"/>
      <c r="Q1374" s="31"/>
      <c r="R1374" s="31"/>
      <c r="T1374" s="31"/>
      <c r="W1374" s="31"/>
      <c r="Y1374" s="31"/>
      <c r="AA1374" s="31"/>
      <c r="AC1374" s="57"/>
    </row>
    <row r="1375" spans="1:29" s="19" customFormat="1" hidden="1">
      <c r="A1375" s="31"/>
      <c r="B1375" s="59"/>
      <c r="C1375" s="59"/>
      <c r="D1375" s="59"/>
      <c r="E1375" s="59"/>
      <c r="F1375" s="31"/>
      <c r="G1375" s="31"/>
      <c r="I1375" s="31"/>
      <c r="Q1375" s="31"/>
      <c r="R1375" s="31"/>
      <c r="T1375" s="31"/>
      <c r="W1375" s="31"/>
      <c r="Y1375" s="31"/>
      <c r="AA1375" s="31"/>
      <c r="AC1375" s="57"/>
    </row>
    <row r="1376" spans="1:29" s="19" customFormat="1" hidden="1">
      <c r="A1376" s="31"/>
      <c r="B1376" s="59"/>
      <c r="C1376" s="59"/>
      <c r="D1376" s="59"/>
      <c r="E1376" s="59"/>
      <c r="F1376" s="31"/>
      <c r="G1376" s="31"/>
      <c r="I1376" s="31"/>
      <c r="Q1376" s="31"/>
      <c r="R1376" s="31"/>
      <c r="T1376" s="31"/>
      <c r="W1376" s="31"/>
      <c r="Y1376" s="31"/>
      <c r="AA1376" s="31"/>
      <c r="AC1376" s="57"/>
    </row>
    <row r="1377" spans="1:29" s="19" customFormat="1" hidden="1">
      <c r="A1377" s="31"/>
      <c r="B1377" s="59"/>
      <c r="C1377" s="59"/>
      <c r="D1377" s="59"/>
      <c r="E1377" s="59"/>
      <c r="F1377" s="31"/>
      <c r="G1377" s="31"/>
      <c r="I1377" s="31"/>
      <c r="Q1377" s="31"/>
      <c r="R1377" s="31"/>
      <c r="T1377" s="31"/>
      <c r="W1377" s="31"/>
      <c r="Y1377" s="31"/>
      <c r="AA1377" s="31"/>
      <c r="AC1377" s="57"/>
    </row>
    <row r="1378" spans="1:29" s="19" customFormat="1" hidden="1">
      <c r="A1378" s="31"/>
      <c r="B1378" s="59"/>
      <c r="C1378" s="59"/>
      <c r="D1378" s="59"/>
      <c r="E1378" s="59"/>
      <c r="F1378" s="31"/>
      <c r="G1378" s="31"/>
      <c r="I1378" s="31"/>
      <c r="Q1378" s="31"/>
      <c r="R1378" s="31"/>
      <c r="T1378" s="31"/>
      <c r="W1378" s="31"/>
      <c r="Y1378" s="31"/>
      <c r="AA1378" s="31"/>
      <c r="AC1378" s="57"/>
    </row>
    <row r="1379" spans="1:29" s="19" customFormat="1" hidden="1">
      <c r="A1379" s="31"/>
      <c r="B1379" s="59"/>
      <c r="C1379" s="59"/>
      <c r="D1379" s="59"/>
      <c r="E1379" s="59"/>
      <c r="F1379" s="31"/>
      <c r="G1379" s="31"/>
      <c r="I1379" s="31"/>
      <c r="Q1379" s="31"/>
      <c r="R1379" s="31"/>
      <c r="T1379" s="31"/>
      <c r="W1379" s="31"/>
      <c r="Y1379" s="31"/>
      <c r="AA1379" s="31"/>
      <c r="AC1379" s="57"/>
    </row>
    <row r="1380" spans="1:29" s="19" customFormat="1" hidden="1">
      <c r="A1380" s="31"/>
      <c r="B1380" s="59"/>
      <c r="C1380" s="59"/>
      <c r="D1380" s="59"/>
      <c r="E1380" s="59"/>
      <c r="F1380" s="31"/>
      <c r="G1380" s="31"/>
      <c r="I1380" s="31"/>
      <c r="Q1380" s="31"/>
      <c r="R1380" s="31"/>
      <c r="T1380" s="31"/>
      <c r="W1380" s="31"/>
      <c r="Y1380" s="31"/>
      <c r="AA1380" s="31"/>
      <c r="AC1380" s="57"/>
    </row>
    <row r="1381" spans="1:29" s="19" customFormat="1" hidden="1">
      <c r="A1381" s="31"/>
      <c r="B1381" s="59"/>
      <c r="C1381" s="59"/>
      <c r="D1381" s="59"/>
      <c r="E1381" s="59"/>
      <c r="F1381" s="31"/>
      <c r="G1381" s="31"/>
      <c r="I1381" s="31"/>
      <c r="Q1381" s="31"/>
      <c r="R1381" s="31"/>
      <c r="T1381" s="31"/>
      <c r="W1381" s="31"/>
      <c r="Y1381" s="31"/>
      <c r="AA1381" s="31"/>
      <c r="AC1381" s="57"/>
    </row>
    <row r="1382" spans="1:29" s="19" customFormat="1" hidden="1">
      <c r="A1382" s="31"/>
      <c r="B1382" s="59"/>
      <c r="C1382" s="59"/>
      <c r="D1382" s="59"/>
      <c r="E1382" s="59"/>
      <c r="F1382" s="31"/>
      <c r="G1382" s="31"/>
      <c r="I1382" s="31"/>
      <c r="Q1382" s="31"/>
      <c r="R1382" s="31"/>
      <c r="T1382" s="31"/>
      <c r="W1382" s="31"/>
      <c r="Y1382" s="31"/>
      <c r="AA1382" s="31"/>
      <c r="AC1382" s="57"/>
    </row>
    <row r="1383" spans="1:29" s="19" customFormat="1" hidden="1">
      <c r="A1383" s="31"/>
      <c r="B1383" s="59"/>
      <c r="C1383" s="59"/>
      <c r="D1383" s="59"/>
      <c r="E1383" s="59"/>
      <c r="F1383" s="31"/>
      <c r="G1383" s="31"/>
      <c r="I1383" s="31"/>
      <c r="Q1383" s="31"/>
      <c r="R1383" s="31"/>
      <c r="T1383" s="31"/>
      <c r="W1383" s="31"/>
      <c r="Y1383" s="31"/>
      <c r="AA1383" s="31"/>
      <c r="AC1383" s="57"/>
    </row>
    <row r="1384" spans="1:29" s="19" customFormat="1" hidden="1">
      <c r="A1384" s="31"/>
      <c r="B1384" s="59"/>
      <c r="C1384" s="59"/>
      <c r="D1384" s="59"/>
      <c r="E1384" s="59"/>
      <c r="F1384" s="31"/>
      <c r="G1384" s="31"/>
      <c r="I1384" s="31"/>
      <c r="Q1384" s="31"/>
      <c r="R1384" s="31"/>
      <c r="T1384" s="31"/>
      <c r="W1384" s="31"/>
      <c r="Y1384" s="31"/>
      <c r="AA1384" s="31"/>
      <c r="AC1384" s="57"/>
    </row>
    <row r="1385" spans="1:29" s="19" customFormat="1" hidden="1">
      <c r="A1385" s="31"/>
      <c r="B1385" s="59"/>
      <c r="C1385" s="59"/>
      <c r="D1385" s="59"/>
      <c r="E1385" s="59"/>
      <c r="F1385" s="31"/>
      <c r="G1385" s="31"/>
      <c r="I1385" s="31"/>
      <c r="Q1385" s="31"/>
      <c r="R1385" s="31"/>
      <c r="T1385" s="31"/>
      <c r="W1385" s="31"/>
      <c r="Y1385" s="31"/>
      <c r="AA1385" s="31"/>
      <c r="AC1385" s="57"/>
    </row>
    <row r="1386" spans="1:29" s="19" customFormat="1" hidden="1">
      <c r="A1386" s="31"/>
      <c r="B1386" s="59"/>
      <c r="C1386" s="59"/>
      <c r="D1386" s="59"/>
      <c r="E1386" s="59"/>
      <c r="F1386" s="31"/>
      <c r="G1386" s="31"/>
      <c r="I1386" s="31"/>
      <c r="Q1386" s="31"/>
      <c r="R1386" s="31"/>
      <c r="T1386" s="31"/>
      <c r="W1386" s="31"/>
      <c r="Y1386" s="31"/>
      <c r="AA1386" s="31"/>
      <c r="AC1386" s="57"/>
    </row>
    <row r="1387" spans="1:29" s="19" customFormat="1" hidden="1">
      <c r="A1387" s="31"/>
      <c r="B1387" s="59"/>
      <c r="C1387" s="59"/>
      <c r="D1387" s="59"/>
      <c r="E1387" s="59"/>
      <c r="F1387" s="31"/>
      <c r="G1387" s="31"/>
      <c r="I1387" s="31"/>
      <c r="Q1387" s="31"/>
      <c r="R1387" s="31"/>
      <c r="T1387" s="31"/>
      <c r="W1387" s="31"/>
      <c r="Y1387" s="31"/>
      <c r="AA1387" s="31"/>
      <c r="AC1387" s="57"/>
    </row>
    <row r="1388" spans="1:29" s="19" customFormat="1" hidden="1">
      <c r="A1388" s="31"/>
      <c r="B1388" s="59"/>
      <c r="C1388" s="59"/>
      <c r="D1388" s="59"/>
      <c r="E1388" s="59"/>
      <c r="F1388" s="31"/>
      <c r="G1388" s="31"/>
      <c r="I1388" s="31"/>
      <c r="Q1388" s="31"/>
      <c r="R1388" s="31"/>
      <c r="T1388" s="31"/>
      <c r="W1388" s="31"/>
      <c r="Y1388" s="31"/>
      <c r="AA1388" s="31"/>
      <c r="AC1388" s="57"/>
    </row>
    <row r="1389" spans="1:29" s="19" customFormat="1" hidden="1">
      <c r="A1389" s="31"/>
      <c r="B1389" s="59"/>
      <c r="C1389" s="59"/>
      <c r="D1389" s="59"/>
      <c r="E1389" s="59"/>
      <c r="F1389" s="31"/>
      <c r="G1389" s="31"/>
      <c r="I1389" s="31"/>
      <c r="Q1389" s="31"/>
      <c r="R1389" s="31"/>
      <c r="T1389" s="31"/>
      <c r="W1389" s="31"/>
      <c r="Y1389" s="31"/>
      <c r="AA1389" s="31"/>
      <c r="AC1389" s="57"/>
    </row>
    <row r="1390" spans="1:29" s="19" customFormat="1" hidden="1">
      <c r="A1390" s="31"/>
      <c r="B1390" s="59"/>
      <c r="C1390" s="59"/>
      <c r="D1390" s="59"/>
      <c r="E1390" s="59"/>
      <c r="F1390" s="31"/>
      <c r="G1390" s="31"/>
      <c r="I1390" s="31"/>
      <c r="Q1390" s="31"/>
      <c r="R1390" s="31"/>
      <c r="T1390" s="31"/>
      <c r="W1390" s="31"/>
      <c r="Y1390" s="31"/>
      <c r="AA1390" s="31"/>
      <c r="AC1390" s="57"/>
    </row>
    <row r="1391" spans="1:29" s="19" customFormat="1" hidden="1">
      <c r="A1391" s="31"/>
      <c r="B1391" s="59"/>
      <c r="C1391" s="59"/>
      <c r="D1391" s="59"/>
      <c r="E1391" s="59"/>
      <c r="F1391" s="31"/>
      <c r="G1391" s="31"/>
      <c r="I1391" s="31"/>
      <c r="Q1391" s="31"/>
      <c r="R1391" s="31"/>
      <c r="T1391" s="31"/>
      <c r="W1391" s="31"/>
      <c r="Y1391" s="31"/>
      <c r="AA1391" s="31"/>
      <c r="AC1391" s="57"/>
    </row>
    <row r="1392" spans="1:29" s="19" customFormat="1" hidden="1">
      <c r="A1392" s="31"/>
      <c r="B1392" s="59"/>
      <c r="C1392" s="59"/>
      <c r="D1392" s="59"/>
      <c r="E1392" s="59"/>
      <c r="F1392" s="31"/>
      <c r="G1392" s="31"/>
      <c r="I1392" s="31"/>
      <c r="Q1392" s="31"/>
      <c r="R1392" s="31"/>
      <c r="T1392" s="31"/>
      <c r="W1392" s="31"/>
      <c r="Y1392" s="31"/>
      <c r="AA1392" s="31"/>
      <c r="AC1392" s="57"/>
    </row>
    <row r="1393" spans="1:29" s="19" customFormat="1" hidden="1">
      <c r="A1393" s="31"/>
      <c r="B1393" s="59"/>
      <c r="C1393" s="59"/>
      <c r="D1393" s="59"/>
      <c r="E1393" s="59"/>
      <c r="F1393" s="31"/>
      <c r="G1393" s="31"/>
      <c r="I1393" s="31"/>
      <c r="Q1393" s="31"/>
      <c r="R1393" s="31"/>
      <c r="T1393" s="31"/>
      <c r="W1393" s="31"/>
      <c r="Y1393" s="31"/>
      <c r="AA1393" s="31"/>
      <c r="AC1393" s="57"/>
    </row>
    <row r="1394" spans="1:29" s="19" customFormat="1" hidden="1">
      <c r="A1394" s="31"/>
      <c r="B1394" s="59"/>
      <c r="C1394" s="59"/>
      <c r="D1394" s="59"/>
      <c r="E1394" s="59"/>
      <c r="F1394" s="31"/>
      <c r="G1394" s="31"/>
      <c r="I1394" s="31"/>
      <c r="Q1394" s="31"/>
      <c r="R1394" s="31"/>
      <c r="T1394" s="31"/>
      <c r="W1394" s="31"/>
      <c r="Y1394" s="31"/>
      <c r="AA1394" s="31"/>
      <c r="AC1394" s="57"/>
    </row>
    <row r="1395" spans="1:29" s="19" customFormat="1" hidden="1">
      <c r="A1395" s="31"/>
      <c r="B1395" s="59"/>
      <c r="C1395" s="59"/>
      <c r="D1395" s="59"/>
      <c r="E1395" s="59"/>
      <c r="F1395" s="31"/>
      <c r="G1395" s="31"/>
      <c r="I1395" s="31"/>
      <c r="Q1395" s="31"/>
      <c r="R1395" s="31"/>
      <c r="T1395" s="31"/>
      <c r="W1395" s="31"/>
      <c r="Y1395" s="31"/>
      <c r="AA1395" s="31"/>
      <c r="AC1395" s="57"/>
    </row>
    <row r="1396" spans="1:29" s="19" customFormat="1" hidden="1">
      <c r="A1396" s="31"/>
      <c r="B1396" s="59"/>
      <c r="C1396" s="59"/>
      <c r="D1396" s="59"/>
      <c r="E1396" s="59"/>
      <c r="F1396" s="31"/>
      <c r="G1396" s="31"/>
      <c r="I1396" s="31"/>
      <c r="Q1396" s="31"/>
      <c r="R1396" s="31"/>
      <c r="T1396" s="31"/>
      <c r="W1396" s="31"/>
      <c r="Y1396" s="31"/>
      <c r="AA1396" s="31"/>
      <c r="AC1396" s="57"/>
    </row>
    <row r="1397" spans="1:29" s="19" customFormat="1" hidden="1">
      <c r="A1397" s="31"/>
      <c r="B1397" s="59"/>
      <c r="C1397" s="59"/>
      <c r="D1397" s="59"/>
      <c r="E1397" s="59"/>
      <c r="F1397" s="31"/>
      <c r="G1397" s="31"/>
      <c r="I1397" s="31"/>
      <c r="Q1397" s="31"/>
      <c r="R1397" s="31"/>
      <c r="T1397" s="31"/>
      <c r="W1397" s="31"/>
      <c r="Y1397" s="31"/>
      <c r="AA1397" s="31"/>
      <c r="AC1397" s="57"/>
    </row>
    <row r="1398" spans="1:29" s="19" customFormat="1" hidden="1">
      <c r="A1398" s="31"/>
      <c r="B1398" s="59"/>
      <c r="C1398" s="59"/>
      <c r="D1398" s="59"/>
      <c r="E1398" s="59"/>
      <c r="F1398" s="31"/>
      <c r="G1398" s="31"/>
      <c r="I1398" s="31"/>
      <c r="Q1398" s="31"/>
      <c r="R1398" s="31"/>
      <c r="T1398" s="31"/>
      <c r="W1398" s="31"/>
      <c r="Y1398" s="31"/>
      <c r="AA1398" s="31"/>
      <c r="AC1398" s="57"/>
    </row>
    <row r="1399" spans="1:29" s="19" customFormat="1" hidden="1">
      <c r="A1399" s="31"/>
      <c r="B1399" s="59"/>
      <c r="C1399" s="59"/>
      <c r="D1399" s="59"/>
      <c r="E1399" s="59"/>
      <c r="F1399" s="31"/>
      <c r="G1399" s="31"/>
      <c r="I1399" s="31"/>
      <c r="Q1399" s="31"/>
      <c r="R1399" s="31"/>
      <c r="T1399" s="31"/>
      <c r="W1399" s="31"/>
      <c r="Y1399" s="31"/>
      <c r="AA1399" s="31"/>
      <c r="AC1399" s="57"/>
    </row>
    <row r="1400" spans="1:29" s="19" customFormat="1" hidden="1">
      <c r="A1400" s="31"/>
      <c r="B1400" s="59"/>
      <c r="C1400" s="59"/>
      <c r="D1400" s="59"/>
      <c r="E1400" s="59"/>
      <c r="F1400" s="31"/>
      <c r="G1400" s="31"/>
      <c r="I1400" s="31"/>
      <c r="Q1400" s="31"/>
      <c r="R1400" s="31"/>
      <c r="T1400" s="31"/>
      <c r="W1400" s="31"/>
      <c r="Y1400" s="31"/>
      <c r="AA1400" s="31"/>
      <c r="AC1400" s="57"/>
    </row>
    <row r="1401" spans="1:29" s="19" customFormat="1" hidden="1">
      <c r="A1401" s="31"/>
      <c r="B1401" s="59"/>
      <c r="C1401" s="59"/>
      <c r="D1401" s="59"/>
      <c r="E1401" s="59"/>
      <c r="F1401" s="31"/>
      <c r="G1401" s="31"/>
      <c r="I1401" s="31"/>
      <c r="Q1401" s="31"/>
      <c r="R1401" s="31"/>
      <c r="T1401" s="31"/>
      <c r="W1401" s="31"/>
      <c r="Y1401" s="31"/>
      <c r="AA1401" s="31"/>
      <c r="AC1401" s="57"/>
    </row>
    <row r="1402" spans="1:29" s="19" customFormat="1" hidden="1">
      <c r="A1402" s="31"/>
      <c r="B1402" s="59"/>
      <c r="C1402" s="59"/>
      <c r="D1402" s="59"/>
      <c r="E1402" s="59"/>
      <c r="F1402" s="31"/>
      <c r="G1402" s="31"/>
      <c r="I1402" s="31"/>
      <c r="Q1402" s="31"/>
      <c r="R1402" s="31"/>
      <c r="T1402" s="31"/>
      <c r="W1402" s="31"/>
      <c r="Y1402" s="31"/>
      <c r="AA1402" s="31"/>
      <c r="AC1402" s="57"/>
    </row>
    <row r="1403" spans="1:29" s="19" customFormat="1" hidden="1">
      <c r="A1403" s="31"/>
      <c r="B1403" s="59"/>
      <c r="C1403" s="59"/>
      <c r="D1403" s="59"/>
      <c r="E1403" s="59"/>
      <c r="F1403" s="31"/>
      <c r="G1403" s="31"/>
      <c r="I1403" s="31"/>
      <c r="Q1403" s="31"/>
      <c r="R1403" s="31"/>
      <c r="T1403" s="31"/>
      <c r="W1403" s="31"/>
      <c r="Y1403" s="31"/>
      <c r="AA1403" s="31"/>
      <c r="AC1403" s="57"/>
    </row>
    <row r="1404" spans="1:29" s="19" customFormat="1" hidden="1">
      <c r="A1404" s="31"/>
      <c r="B1404" s="59"/>
      <c r="C1404" s="59"/>
      <c r="D1404" s="59"/>
      <c r="E1404" s="59"/>
      <c r="F1404" s="31"/>
      <c r="G1404" s="31"/>
      <c r="I1404" s="31"/>
      <c r="Q1404" s="31"/>
      <c r="R1404" s="31"/>
      <c r="T1404" s="31"/>
      <c r="W1404" s="31"/>
      <c r="Y1404" s="31"/>
      <c r="AA1404" s="31"/>
      <c r="AC1404" s="57"/>
    </row>
    <row r="1405" spans="1:29" s="19" customFormat="1" hidden="1">
      <c r="A1405" s="31"/>
      <c r="B1405" s="59"/>
      <c r="C1405" s="59"/>
      <c r="D1405" s="59"/>
      <c r="E1405" s="59"/>
      <c r="F1405" s="31"/>
      <c r="G1405" s="31"/>
      <c r="I1405" s="31"/>
      <c r="Q1405" s="31"/>
      <c r="R1405" s="31"/>
      <c r="T1405" s="31"/>
      <c r="W1405" s="31"/>
      <c r="Y1405" s="31"/>
      <c r="AA1405" s="31"/>
      <c r="AC1405" s="57"/>
    </row>
    <row r="1406" spans="1:29" s="19" customFormat="1" hidden="1">
      <c r="A1406" s="31"/>
      <c r="B1406" s="59"/>
      <c r="C1406" s="59"/>
      <c r="D1406" s="59"/>
      <c r="E1406" s="59"/>
      <c r="F1406" s="31"/>
      <c r="G1406" s="31"/>
      <c r="I1406" s="31"/>
      <c r="Q1406" s="31"/>
      <c r="R1406" s="31"/>
      <c r="T1406" s="31"/>
      <c r="W1406" s="31"/>
      <c r="Y1406" s="31"/>
      <c r="AA1406" s="31"/>
      <c r="AC1406" s="57"/>
    </row>
    <row r="1407" spans="1:29" s="19" customFormat="1" hidden="1">
      <c r="A1407" s="31"/>
      <c r="B1407" s="59"/>
      <c r="C1407" s="59"/>
      <c r="D1407" s="59"/>
      <c r="E1407" s="59"/>
      <c r="F1407" s="31"/>
      <c r="G1407" s="31"/>
      <c r="I1407" s="31"/>
      <c r="Q1407" s="31"/>
      <c r="R1407" s="31"/>
      <c r="T1407" s="31"/>
      <c r="W1407" s="31"/>
      <c r="Y1407" s="31"/>
      <c r="AA1407" s="31"/>
      <c r="AC1407" s="57"/>
    </row>
    <row r="1408" spans="1:29" s="19" customFormat="1" hidden="1">
      <c r="A1408" s="31"/>
      <c r="B1408" s="59"/>
      <c r="C1408" s="59"/>
      <c r="D1408" s="59"/>
      <c r="E1408" s="59"/>
      <c r="F1408" s="31"/>
      <c r="G1408" s="31"/>
      <c r="I1408" s="31"/>
      <c r="Q1408" s="31"/>
      <c r="R1408" s="31"/>
      <c r="T1408" s="31"/>
      <c r="W1408" s="31"/>
      <c r="Y1408" s="31"/>
      <c r="AA1408" s="31"/>
      <c r="AC1408" s="57"/>
    </row>
    <row r="1409" spans="1:29" s="19" customFormat="1" hidden="1">
      <c r="A1409" s="31"/>
      <c r="B1409" s="59"/>
      <c r="C1409" s="59"/>
      <c r="D1409" s="59"/>
      <c r="E1409" s="59"/>
      <c r="F1409" s="31"/>
      <c r="G1409" s="31"/>
      <c r="I1409" s="31"/>
      <c r="Q1409" s="31"/>
      <c r="R1409" s="31"/>
      <c r="T1409" s="31"/>
      <c r="W1409" s="31"/>
      <c r="Y1409" s="31"/>
      <c r="AA1409" s="31"/>
      <c r="AC1409" s="57"/>
    </row>
    <row r="1410" spans="1:29" s="19" customFormat="1" hidden="1">
      <c r="A1410" s="31"/>
      <c r="B1410" s="59"/>
      <c r="C1410" s="59"/>
      <c r="D1410" s="59"/>
      <c r="E1410" s="59"/>
      <c r="F1410" s="31"/>
      <c r="G1410" s="31"/>
      <c r="I1410" s="31"/>
      <c r="Q1410" s="31"/>
      <c r="R1410" s="31"/>
      <c r="T1410" s="31"/>
      <c r="W1410" s="31"/>
      <c r="Y1410" s="31"/>
      <c r="AA1410" s="31"/>
      <c r="AC1410" s="57"/>
    </row>
    <row r="1411" spans="1:29" s="19" customFormat="1" hidden="1">
      <c r="A1411" s="31"/>
      <c r="B1411" s="59"/>
      <c r="C1411" s="59"/>
      <c r="D1411" s="59"/>
      <c r="E1411" s="59"/>
      <c r="F1411" s="31"/>
      <c r="G1411" s="31"/>
      <c r="I1411" s="31"/>
      <c r="Q1411" s="31"/>
      <c r="R1411" s="31"/>
      <c r="T1411" s="31"/>
      <c r="W1411" s="31"/>
      <c r="Y1411" s="31"/>
      <c r="AA1411" s="31"/>
      <c r="AC1411" s="57"/>
    </row>
    <row r="1412" spans="1:29" s="19" customFormat="1" hidden="1">
      <c r="A1412" s="31"/>
      <c r="B1412" s="59"/>
      <c r="C1412" s="59"/>
      <c r="D1412" s="59"/>
      <c r="E1412" s="59"/>
      <c r="F1412" s="31"/>
      <c r="G1412" s="31"/>
      <c r="I1412" s="31"/>
      <c r="Q1412" s="31"/>
      <c r="R1412" s="31"/>
      <c r="T1412" s="31"/>
      <c r="W1412" s="31"/>
      <c r="Y1412" s="31"/>
      <c r="AA1412" s="31"/>
      <c r="AC1412" s="57"/>
    </row>
    <row r="1413" spans="1:29" s="19" customFormat="1" hidden="1">
      <c r="A1413" s="31"/>
      <c r="B1413" s="59"/>
      <c r="C1413" s="59"/>
      <c r="D1413" s="59"/>
      <c r="E1413" s="59"/>
      <c r="F1413" s="31"/>
      <c r="G1413" s="31"/>
      <c r="I1413" s="31"/>
      <c r="Q1413" s="31"/>
      <c r="R1413" s="31"/>
      <c r="T1413" s="31"/>
      <c r="W1413" s="31"/>
      <c r="Y1413" s="31"/>
      <c r="AA1413" s="31"/>
      <c r="AC1413" s="57"/>
    </row>
    <row r="1414" spans="1:29" s="19" customFormat="1" hidden="1">
      <c r="A1414" s="31"/>
      <c r="B1414" s="59"/>
      <c r="C1414" s="59"/>
      <c r="D1414" s="59"/>
      <c r="E1414" s="59"/>
      <c r="F1414" s="31"/>
      <c r="G1414" s="31"/>
      <c r="I1414" s="31"/>
      <c r="Q1414" s="31"/>
      <c r="R1414" s="31"/>
      <c r="T1414" s="31"/>
      <c r="W1414" s="31"/>
      <c r="Y1414" s="31"/>
      <c r="AA1414" s="31"/>
      <c r="AC1414" s="57"/>
    </row>
    <row r="1415" spans="1:29" s="19" customFormat="1" hidden="1">
      <c r="A1415" s="31"/>
      <c r="B1415" s="59"/>
      <c r="C1415" s="59"/>
      <c r="D1415" s="59"/>
      <c r="E1415" s="59"/>
      <c r="F1415" s="31"/>
      <c r="G1415" s="31"/>
      <c r="I1415" s="31"/>
      <c r="Q1415" s="31"/>
      <c r="R1415" s="31"/>
      <c r="T1415" s="31"/>
      <c r="W1415" s="31"/>
      <c r="Y1415" s="31"/>
      <c r="AA1415" s="31"/>
      <c r="AC1415" s="57"/>
    </row>
    <row r="1416" spans="1:29" s="19" customFormat="1" hidden="1">
      <c r="A1416" s="31"/>
      <c r="B1416" s="59"/>
      <c r="C1416" s="59"/>
      <c r="D1416" s="59"/>
      <c r="E1416" s="59"/>
      <c r="F1416" s="31"/>
      <c r="G1416" s="31"/>
      <c r="I1416" s="31"/>
      <c r="Q1416" s="31"/>
      <c r="R1416" s="31"/>
      <c r="T1416" s="31"/>
      <c r="W1416" s="31"/>
      <c r="Y1416" s="31"/>
      <c r="AA1416" s="31"/>
      <c r="AC1416" s="57"/>
    </row>
    <row r="1417" spans="1:29" s="19" customFormat="1" hidden="1">
      <c r="A1417" s="31"/>
      <c r="B1417" s="59"/>
      <c r="C1417" s="59"/>
      <c r="D1417" s="59"/>
      <c r="E1417" s="59"/>
      <c r="F1417" s="31"/>
      <c r="G1417" s="31"/>
      <c r="I1417" s="31"/>
      <c r="Q1417" s="31"/>
      <c r="R1417" s="31"/>
      <c r="T1417" s="31"/>
      <c r="W1417" s="31"/>
      <c r="Y1417" s="31"/>
      <c r="AA1417" s="31"/>
      <c r="AC1417" s="57"/>
    </row>
    <row r="1418" spans="1:29" s="19" customFormat="1" hidden="1">
      <c r="A1418" s="31"/>
      <c r="B1418" s="59"/>
      <c r="C1418" s="59"/>
      <c r="D1418" s="59"/>
      <c r="E1418" s="59"/>
      <c r="F1418" s="31"/>
      <c r="G1418" s="31"/>
      <c r="I1418" s="31"/>
      <c r="Q1418" s="31"/>
      <c r="R1418" s="31"/>
      <c r="T1418" s="31"/>
      <c r="W1418" s="31"/>
      <c r="Y1418" s="31"/>
      <c r="AA1418" s="31"/>
      <c r="AC1418" s="57"/>
    </row>
    <row r="1419" spans="1:29" s="19" customFormat="1" hidden="1">
      <c r="A1419" s="31"/>
      <c r="B1419" s="59"/>
      <c r="C1419" s="59"/>
      <c r="D1419" s="59"/>
      <c r="E1419" s="59"/>
      <c r="F1419" s="31"/>
      <c r="G1419" s="31"/>
      <c r="I1419" s="31"/>
      <c r="Q1419" s="31"/>
      <c r="R1419" s="31"/>
      <c r="T1419" s="31"/>
      <c r="W1419" s="31"/>
      <c r="Y1419" s="31"/>
      <c r="AA1419" s="31"/>
      <c r="AC1419" s="57"/>
    </row>
    <row r="1420" spans="1:29" s="19" customFormat="1" hidden="1">
      <c r="A1420" s="31"/>
      <c r="B1420" s="59"/>
      <c r="C1420" s="59"/>
      <c r="D1420" s="59"/>
      <c r="E1420" s="59"/>
      <c r="F1420" s="31"/>
      <c r="G1420" s="31"/>
      <c r="I1420" s="31"/>
      <c r="Q1420" s="31"/>
      <c r="R1420" s="31"/>
      <c r="T1420" s="31"/>
      <c r="W1420" s="31"/>
      <c r="Y1420" s="31"/>
      <c r="AA1420" s="31"/>
      <c r="AC1420" s="57"/>
    </row>
    <row r="1421" spans="1:29" s="19" customFormat="1" hidden="1">
      <c r="A1421" s="31"/>
      <c r="B1421" s="59"/>
      <c r="C1421" s="59"/>
      <c r="D1421" s="59"/>
      <c r="E1421" s="59"/>
      <c r="F1421" s="31"/>
      <c r="G1421" s="31"/>
      <c r="I1421" s="31"/>
      <c r="Q1421" s="31"/>
      <c r="R1421" s="31"/>
      <c r="T1421" s="31"/>
      <c r="W1421" s="31"/>
      <c r="Y1421" s="31"/>
      <c r="AA1421" s="31"/>
      <c r="AC1421" s="57"/>
    </row>
    <row r="1422" spans="1:29" s="19" customFormat="1" hidden="1">
      <c r="A1422" s="31"/>
      <c r="B1422" s="59"/>
      <c r="C1422" s="59"/>
      <c r="D1422" s="59"/>
      <c r="E1422" s="59"/>
      <c r="F1422" s="31"/>
      <c r="G1422" s="31"/>
      <c r="I1422" s="31"/>
      <c r="Q1422" s="31"/>
      <c r="R1422" s="31"/>
      <c r="T1422" s="31"/>
      <c r="W1422" s="31"/>
      <c r="Y1422" s="31"/>
      <c r="AA1422" s="31"/>
      <c r="AC1422" s="57"/>
    </row>
    <row r="1423" spans="1:29" s="19" customFormat="1" hidden="1">
      <c r="A1423" s="31"/>
      <c r="B1423" s="59"/>
      <c r="C1423" s="59"/>
      <c r="D1423" s="59"/>
      <c r="E1423" s="59"/>
      <c r="F1423" s="31"/>
      <c r="G1423" s="31"/>
      <c r="I1423" s="31"/>
      <c r="Q1423" s="31"/>
      <c r="R1423" s="31"/>
      <c r="T1423" s="31"/>
      <c r="W1423" s="31"/>
      <c r="Y1423" s="31"/>
      <c r="AA1423" s="31"/>
      <c r="AC1423" s="57"/>
    </row>
    <row r="1424" spans="1:29" s="19" customFormat="1" hidden="1">
      <c r="A1424" s="31"/>
      <c r="B1424" s="59"/>
      <c r="C1424" s="59"/>
      <c r="D1424" s="59"/>
      <c r="E1424" s="59"/>
      <c r="F1424" s="31"/>
      <c r="G1424" s="31"/>
      <c r="I1424" s="31"/>
      <c r="Q1424" s="31"/>
      <c r="R1424" s="31"/>
      <c r="T1424" s="31"/>
      <c r="W1424" s="31"/>
      <c r="Y1424" s="31"/>
      <c r="AA1424" s="31"/>
      <c r="AC1424" s="57"/>
    </row>
    <row r="1425" spans="1:29" s="19" customFormat="1" hidden="1">
      <c r="A1425" s="31"/>
      <c r="B1425" s="59"/>
      <c r="C1425" s="59"/>
      <c r="D1425" s="59"/>
      <c r="E1425" s="59"/>
      <c r="F1425" s="31"/>
      <c r="G1425" s="31"/>
      <c r="I1425" s="31"/>
      <c r="Q1425" s="31"/>
      <c r="R1425" s="31"/>
      <c r="T1425" s="31"/>
      <c r="W1425" s="31"/>
      <c r="Y1425" s="31"/>
      <c r="AA1425" s="31"/>
      <c r="AC1425" s="57"/>
    </row>
    <row r="1426" spans="1:29" s="19" customFormat="1" hidden="1">
      <c r="A1426" s="31"/>
      <c r="B1426" s="59"/>
      <c r="C1426" s="59"/>
      <c r="D1426" s="59"/>
      <c r="E1426" s="59"/>
      <c r="F1426" s="31"/>
      <c r="G1426" s="31"/>
      <c r="I1426" s="31"/>
      <c r="Q1426" s="31"/>
      <c r="R1426" s="31"/>
      <c r="T1426" s="31"/>
      <c r="W1426" s="31"/>
      <c r="Y1426" s="31"/>
      <c r="AA1426" s="31"/>
      <c r="AC1426" s="57"/>
    </row>
    <row r="1427" spans="1:29" s="19" customFormat="1" hidden="1">
      <c r="A1427" s="31"/>
      <c r="B1427" s="59"/>
      <c r="C1427" s="59"/>
      <c r="D1427" s="59"/>
      <c r="E1427" s="59"/>
      <c r="F1427" s="31"/>
      <c r="G1427" s="31"/>
      <c r="I1427" s="31"/>
      <c r="Q1427" s="31"/>
      <c r="R1427" s="31"/>
      <c r="T1427" s="31"/>
      <c r="W1427" s="31"/>
      <c r="Y1427" s="31"/>
      <c r="AA1427" s="31"/>
      <c r="AC1427" s="57"/>
    </row>
    <row r="1428" spans="1:29" s="19" customFormat="1" hidden="1">
      <c r="A1428" s="31"/>
      <c r="B1428" s="59"/>
      <c r="C1428" s="59"/>
      <c r="D1428" s="59"/>
      <c r="E1428" s="59"/>
      <c r="F1428" s="31"/>
      <c r="G1428" s="31"/>
      <c r="I1428" s="31"/>
      <c r="Q1428" s="31"/>
      <c r="R1428" s="31"/>
      <c r="T1428" s="31"/>
      <c r="W1428" s="31"/>
      <c r="Y1428" s="31"/>
      <c r="AA1428" s="31"/>
      <c r="AC1428" s="57"/>
    </row>
    <row r="1429" spans="1:29" s="19" customFormat="1" hidden="1">
      <c r="A1429" s="31"/>
      <c r="B1429" s="59"/>
      <c r="C1429" s="59"/>
      <c r="D1429" s="59"/>
      <c r="E1429" s="59"/>
      <c r="F1429" s="31"/>
      <c r="G1429" s="31"/>
      <c r="I1429" s="31"/>
      <c r="Q1429" s="31"/>
      <c r="R1429" s="31"/>
      <c r="T1429" s="31"/>
      <c r="W1429" s="31"/>
      <c r="Y1429" s="31"/>
      <c r="AA1429" s="31"/>
      <c r="AC1429" s="57"/>
    </row>
    <row r="1430" spans="1:29" s="19" customFormat="1" hidden="1">
      <c r="A1430" s="31"/>
      <c r="B1430" s="59"/>
      <c r="C1430" s="59"/>
      <c r="D1430" s="59"/>
      <c r="E1430" s="59"/>
      <c r="F1430" s="31"/>
      <c r="G1430" s="31"/>
      <c r="I1430" s="31"/>
      <c r="Q1430" s="31"/>
      <c r="R1430" s="31"/>
      <c r="T1430" s="31"/>
      <c r="W1430" s="31"/>
      <c r="Y1430" s="31"/>
      <c r="AA1430" s="31"/>
      <c r="AC1430" s="57"/>
    </row>
    <row r="1431" spans="1:29" s="19" customFormat="1" hidden="1">
      <c r="A1431" s="31"/>
      <c r="B1431" s="59"/>
      <c r="C1431" s="59"/>
      <c r="D1431" s="59"/>
      <c r="E1431" s="59"/>
      <c r="F1431" s="31"/>
      <c r="G1431" s="31"/>
      <c r="I1431" s="31"/>
      <c r="Q1431" s="31"/>
      <c r="R1431" s="31"/>
      <c r="T1431" s="31"/>
      <c r="W1431" s="31"/>
      <c r="Y1431" s="31"/>
      <c r="AA1431" s="31"/>
      <c r="AC1431" s="57"/>
    </row>
    <row r="1432" spans="1:29" s="19" customFormat="1" hidden="1">
      <c r="A1432" s="31"/>
      <c r="B1432" s="59"/>
      <c r="C1432" s="59"/>
      <c r="D1432" s="59"/>
      <c r="E1432" s="59"/>
      <c r="F1432" s="31"/>
      <c r="G1432" s="31"/>
      <c r="I1432" s="31"/>
      <c r="Q1432" s="31"/>
      <c r="R1432" s="31"/>
      <c r="T1432" s="31"/>
      <c r="W1432" s="31"/>
      <c r="Y1432" s="31"/>
      <c r="AA1432" s="31"/>
      <c r="AC1432" s="57"/>
    </row>
    <row r="1433" spans="1:29" s="19" customFormat="1" hidden="1">
      <c r="A1433" s="31"/>
      <c r="B1433" s="59"/>
      <c r="C1433" s="59"/>
      <c r="D1433" s="59"/>
      <c r="E1433" s="59"/>
      <c r="F1433" s="31"/>
      <c r="G1433" s="31"/>
      <c r="I1433" s="31"/>
      <c r="Q1433" s="31"/>
      <c r="R1433" s="31"/>
      <c r="T1433" s="31"/>
      <c r="W1433" s="31"/>
      <c r="Y1433" s="31"/>
      <c r="AA1433" s="31"/>
      <c r="AC1433" s="57"/>
    </row>
    <row r="1434" spans="1:29" s="19" customFormat="1" hidden="1">
      <c r="A1434" s="31"/>
      <c r="B1434" s="59"/>
      <c r="C1434" s="59"/>
      <c r="D1434" s="59"/>
      <c r="E1434" s="59"/>
      <c r="F1434" s="31"/>
      <c r="G1434" s="31"/>
      <c r="I1434" s="31"/>
      <c r="Q1434" s="31"/>
      <c r="R1434" s="31"/>
      <c r="T1434" s="31"/>
      <c r="W1434" s="31"/>
      <c r="Y1434" s="31"/>
      <c r="AA1434" s="31"/>
      <c r="AC1434" s="57"/>
    </row>
    <row r="1435" spans="1:29" s="19" customFormat="1" hidden="1">
      <c r="A1435" s="31"/>
      <c r="B1435" s="59"/>
      <c r="C1435" s="59"/>
      <c r="D1435" s="59"/>
      <c r="E1435" s="59"/>
      <c r="F1435" s="31"/>
      <c r="G1435" s="31"/>
      <c r="I1435" s="31"/>
      <c r="Q1435" s="31"/>
      <c r="R1435" s="31"/>
      <c r="T1435" s="31"/>
      <c r="W1435" s="31"/>
      <c r="Y1435" s="31"/>
      <c r="AA1435" s="31"/>
      <c r="AC1435" s="57"/>
    </row>
    <row r="1436" spans="1:29" s="19" customFormat="1" hidden="1">
      <c r="A1436" s="31"/>
      <c r="B1436" s="59"/>
      <c r="C1436" s="59"/>
      <c r="D1436" s="59"/>
      <c r="E1436" s="59"/>
      <c r="F1436" s="31"/>
      <c r="G1436" s="31"/>
      <c r="I1436" s="31"/>
      <c r="Q1436" s="31"/>
      <c r="R1436" s="31"/>
      <c r="T1436" s="31"/>
      <c r="W1436" s="31"/>
      <c r="Y1436" s="31"/>
      <c r="AA1436" s="31"/>
      <c r="AC1436" s="57"/>
    </row>
    <row r="1437" spans="1:29" s="19" customFormat="1" hidden="1">
      <c r="A1437" s="31"/>
      <c r="B1437" s="59"/>
      <c r="C1437" s="59"/>
      <c r="D1437" s="59"/>
      <c r="E1437" s="59"/>
      <c r="F1437" s="31"/>
      <c r="G1437" s="31"/>
      <c r="I1437" s="31"/>
      <c r="Q1437" s="31"/>
      <c r="R1437" s="31"/>
      <c r="T1437" s="31"/>
      <c r="W1437" s="31"/>
      <c r="Y1437" s="31"/>
      <c r="AA1437" s="31"/>
      <c r="AC1437" s="57"/>
    </row>
    <row r="1438" spans="1:29" s="19" customFormat="1" hidden="1">
      <c r="A1438" s="31"/>
      <c r="B1438" s="59"/>
      <c r="C1438" s="59"/>
      <c r="D1438" s="59"/>
      <c r="E1438" s="59"/>
      <c r="F1438" s="31"/>
      <c r="G1438" s="31"/>
      <c r="I1438" s="31"/>
      <c r="Q1438" s="31"/>
      <c r="R1438" s="31"/>
      <c r="T1438" s="31"/>
      <c r="W1438" s="31"/>
      <c r="Y1438" s="31"/>
      <c r="AA1438" s="31"/>
      <c r="AC1438" s="57"/>
    </row>
    <row r="1439" spans="1:29" s="19" customFormat="1" hidden="1">
      <c r="A1439" s="31"/>
      <c r="B1439" s="59"/>
      <c r="C1439" s="59"/>
      <c r="D1439" s="59"/>
      <c r="E1439" s="59"/>
      <c r="F1439" s="31"/>
      <c r="G1439" s="31"/>
      <c r="I1439" s="31"/>
      <c r="Q1439" s="31"/>
      <c r="R1439" s="31"/>
      <c r="T1439" s="31"/>
      <c r="W1439" s="31"/>
      <c r="Y1439" s="31"/>
      <c r="AA1439" s="31"/>
      <c r="AC1439" s="57"/>
    </row>
    <row r="1440" spans="1:29" s="19" customFormat="1" hidden="1">
      <c r="A1440" s="31"/>
      <c r="B1440" s="59"/>
      <c r="C1440" s="59"/>
      <c r="D1440" s="59"/>
      <c r="E1440" s="59"/>
      <c r="F1440" s="31"/>
      <c r="G1440" s="31"/>
      <c r="I1440" s="31"/>
      <c r="Q1440" s="31"/>
      <c r="R1440" s="31"/>
      <c r="T1440" s="31"/>
      <c r="W1440" s="31"/>
      <c r="Y1440" s="31"/>
      <c r="AA1440" s="31"/>
      <c r="AC1440" s="57"/>
    </row>
    <row r="1441" spans="1:29" s="19" customFormat="1" hidden="1">
      <c r="A1441" s="31"/>
      <c r="B1441" s="59"/>
      <c r="C1441" s="59"/>
      <c r="D1441" s="59"/>
      <c r="E1441" s="59"/>
      <c r="F1441" s="31"/>
      <c r="G1441" s="31"/>
      <c r="I1441" s="31"/>
      <c r="Q1441" s="31"/>
      <c r="R1441" s="31"/>
      <c r="T1441" s="31"/>
      <c r="W1441" s="31"/>
      <c r="Y1441" s="31"/>
      <c r="AA1441" s="31"/>
      <c r="AC1441" s="57"/>
    </row>
    <row r="1442" spans="1:29" s="19" customFormat="1" hidden="1">
      <c r="A1442" s="31"/>
      <c r="B1442" s="59"/>
      <c r="C1442" s="59"/>
      <c r="D1442" s="59"/>
      <c r="E1442" s="59"/>
      <c r="F1442" s="31"/>
      <c r="G1442" s="31"/>
      <c r="I1442" s="31"/>
      <c r="Q1442" s="31"/>
      <c r="R1442" s="31"/>
      <c r="T1442" s="31"/>
      <c r="W1442" s="31"/>
      <c r="Y1442" s="31"/>
      <c r="AA1442" s="31"/>
      <c r="AC1442" s="57"/>
    </row>
    <row r="1443" spans="1:29" s="19" customFormat="1" hidden="1">
      <c r="A1443" s="31"/>
      <c r="B1443" s="59"/>
      <c r="C1443" s="59"/>
      <c r="D1443" s="59"/>
      <c r="E1443" s="59"/>
      <c r="F1443" s="31"/>
      <c r="G1443" s="31"/>
      <c r="I1443" s="31"/>
      <c r="Q1443" s="31"/>
      <c r="R1443" s="31"/>
      <c r="T1443" s="31"/>
      <c r="W1443" s="31"/>
      <c r="Y1443" s="31"/>
      <c r="AA1443" s="31"/>
      <c r="AC1443" s="57"/>
    </row>
    <row r="1444" spans="1:29" s="19" customFormat="1" hidden="1">
      <c r="A1444" s="31"/>
      <c r="B1444" s="59"/>
      <c r="C1444" s="59"/>
      <c r="D1444" s="59"/>
      <c r="E1444" s="59"/>
      <c r="F1444" s="31"/>
      <c r="G1444" s="31"/>
      <c r="I1444" s="31"/>
      <c r="Q1444" s="31"/>
      <c r="R1444" s="31"/>
      <c r="T1444" s="31"/>
      <c r="W1444" s="31"/>
      <c r="Y1444" s="31"/>
      <c r="AA1444" s="31"/>
      <c r="AC1444" s="57"/>
    </row>
    <row r="1445" spans="1:29" s="19" customFormat="1" hidden="1">
      <c r="A1445" s="31"/>
      <c r="B1445" s="59"/>
      <c r="C1445" s="59"/>
      <c r="D1445" s="59"/>
      <c r="E1445" s="59"/>
      <c r="F1445" s="31"/>
      <c r="G1445" s="31"/>
      <c r="I1445" s="31"/>
      <c r="Q1445" s="31"/>
      <c r="R1445" s="31"/>
      <c r="T1445" s="31"/>
      <c r="W1445" s="31"/>
      <c r="Y1445" s="31"/>
      <c r="AA1445" s="31"/>
      <c r="AC1445" s="57"/>
    </row>
    <row r="1446" spans="1:29" s="19" customFormat="1" hidden="1">
      <c r="A1446" s="31"/>
      <c r="B1446" s="59"/>
      <c r="C1446" s="59"/>
      <c r="D1446" s="59"/>
      <c r="E1446" s="59"/>
      <c r="F1446" s="31"/>
      <c r="G1446" s="31"/>
      <c r="I1446" s="31"/>
      <c r="Q1446" s="31"/>
      <c r="R1446" s="31"/>
      <c r="T1446" s="31"/>
      <c r="W1446" s="31"/>
      <c r="Y1446" s="31"/>
      <c r="AA1446" s="31"/>
      <c r="AC1446" s="57"/>
    </row>
    <row r="1447" spans="1:29" s="19" customFormat="1" hidden="1">
      <c r="A1447" s="31"/>
      <c r="B1447" s="59"/>
      <c r="C1447" s="59"/>
      <c r="D1447" s="59"/>
      <c r="E1447" s="59"/>
      <c r="F1447" s="31"/>
      <c r="G1447" s="31"/>
      <c r="I1447" s="31"/>
      <c r="Q1447" s="31"/>
      <c r="R1447" s="31"/>
      <c r="T1447" s="31"/>
      <c r="W1447" s="31"/>
      <c r="Y1447" s="31"/>
      <c r="AA1447" s="31"/>
      <c r="AC1447" s="57"/>
    </row>
    <row r="1448" spans="1:29" s="19" customFormat="1" hidden="1">
      <c r="A1448" s="31"/>
      <c r="B1448" s="59"/>
      <c r="C1448" s="59"/>
      <c r="D1448" s="59"/>
      <c r="E1448" s="59"/>
      <c r="F1448" s="31"/>
      <c r="G1448" s="31"/>
      <c r="I1448" s="31"/>
      <c r="Q1448" s="31"/>
      <c r="R1448" s="31"/>
      <c r="T1448" s="31"/>
      <c r="W1448" s="31"/>
      <c r="Y1448" s="31"/>
      <c r="AA1448" s="31"/>
      <c r="AC1448" s="57"/>
    </row>
    <row r="1449" spans="1:29" s="19" customFormat="1" hidden="1">
      <c r="A1449" s="31"/>
      <c r="B1449" s="59"/>
      <c r="C1449" s="59"/>
      <c r="D1449" s="59"/>
      <c r="E1449" s="59"/>
      <c r="F1449" s="31"/>
      <c r="G1449" s="31"/>
      <c r="I1449" s="31"/>
      <c r="Q1449" s="31"/>
      <c r="R1449" s="31"/>
      <c r="T1449" s="31"/>
      <c r="W1449" s="31"/>
      <c r="Y1449" s="31"/>
      <c r="AA1449" s="31"/>
      <c r="AC1449" s="57"/>
    </row>
    <row r="1450" spans="1:29" s="19" customFormat="1" hidden="1">
      <c r="A1450" s="31"/>
      <c r="B1450" s="59"/>
      <c r="C1450" s="59"/>
      <c r="D1450" s="59"/>
      <c r="E1450" s="59"/>
      <c r="F1450" s="31"/>
      <c r="G1450" s="31"/>
      <c r="I1450" s="31"/>
      <c r="Q1450" s="31"/>
      <c r="R1450" s="31"/>
      <c r="T1450" s="31"/>
      <c r="W1450" s="31"/>
      <c r="Y1450" s="31"/>
      <c r="AA1450" s="31"/>
      <c r="AC1450" s="57"/>
    </row>
    <row r="1451" spans="1:29" s="19" customFormat="1" hidden="1">
      <c r="A1451" s="31"/>
      <c r="B1451" s="59"/>
      <c r="C1451" s="59"/>
      <c r="D1451" s="59"/>
      <c r="E1451" s="59"/>
      <c r="F1451" s="31"/>
      <c r="G1451" s="31"/>
      <c r="I1451" s="31"/>
      <c r="Q1451" s="31"/>
      <c r="R1451" s="31"/>
      <c r="T1451" s="31"/>
      <c r="W1451" s="31"/>
      <c r="Y1451" s="31"/>
      <c r="AA1451" s="31"/>
      <c r="AC1451" s="57"/>
    </row>
    <row r="1452" spans="1:29" s="19" customFormat="1" hidden="1">
      <c r="A1452" s="31"/>
      <c r="B1452" s="59"/>
      <c r="C1452" s="59"/>
      <c r="D1452" s="59"/>
      <c r="E1452" s="59"/>
      <c r="F1452" s="31"/>
      <c r="G1452" s="31"/>
      <c r="I1452" s="31"/>
      <c r="Q1452" s="31"/>
      <c r="R1452" s="31"/>
      <c r="T1452" s="31"/>
      <c r="W1452" s="31"/>
      <c r="Y1452" s="31"/>
      <c r="AA1452" s="31"/>
      <c r="AC1452" s="57"/>
    </row>
    <row r="1453" spans="1:29" s="19" customFormat="1" hidden="1">
      <c r="A1453" s="31"/>
      <c r="B1453" s="59"/>
      <c r="C1453" s="59"/>
      <c r="D1453" s="59"/>
      <c r="E1453" s="59"/>
      <c r="F1453" s="31"/>
      <c r="G1453" s="31"/>
      <c r="I1453" s="31"/>
      <c r="Q1453" s="31"/>
      <c r="R1453" s="31"/>
      <c r="T1453" s="31"/>
      <c r="W1453" s="31"/>
      <c r="Y1453" s="31"/>
      <c r="AA1453" s="31"/>
      <c r="AC1453" s="57"/>
    </row>
    <row r="1454" spans="1:29" s="19" customFormat="1" hidden="1">
      <c r="A1454" s="31"/>
      <c r="B1454" s="59"/>
      <c r="C1454" s="59"/>
      <c r="D1454" s="59"/>
      <c r="E1454" s="59"/>
      <c r="F1454" s="31"/>
      <c r="G1454" s="31"/>
      <c r="I1454" s="31"/>
      <c r="Q1454" s="31"/>
      <c r="R1454" s="31"/>
      <c r="T1454" s="31"/>
      <c r="W1454" s="31"/>
      <c r="Y1454" s="31"/>
      <c r="AA1454" s="31"/>
      <c r="AC1454" s="57"/>
    </row>
    <row r="1455" spans="1:29" s="19" customFormat="1" hidden="1">
      <c r="A1455" s="31"/>
      <c r="B1455" s="59"/>
      <c r="C1455" s="59"/>
      <c r="D1455" s="59"/>
      <c r="E1455" s="59"/>
      <c r="F1455" s="31"/>
      <c r="G1455" s="31"/>
      <c r="I1455" s="31"/>
      <c r="Q1455" s="31"/>
      <c r="R1455" s="31"/>
      <c r="T1455" s="31"/>
      <c r="W1455" s="31"/>
      <c r="Y1455" s="31"/>
      <c r="AA1455" s="31"/>
      <c r="AC1455" s="57"/>
    </row>
    <row r="1456" spans="1:29" s="19" customFormat="1" hidden="1">
      <c r="A1456" s="31"/>
      <c r="B1456" s="59"/>
      <c r="C1456" s="59"/>
      <c r="D1456" s="59"/>
      <c r="E1456" s="59"/>
      <c r="F1456" s="31"/>
      <c r="G1456" s="31"/>
      <c r="I1456" s="31"/>
      <c r="Q1456" s="31"/>
      <c r="R1456" s="31"/>
      <c r="T1456" s="31"/>
      <c r="W1456" s="31"/>
      <c r="Y1456" s="31"/>
      <c r="AA1456" s="31"/>
      <c r="AC1456" s="57"/>
    </row>
    <row r="1457" spans="1:29" s="19" customFormat="1" hidden="1">
      <c r="A1457" s="31"/>
      <c r="B1457" s="59"/>
      <c r="C1457" s="59"/>
      <c r="D1457" s="59"/>
      <c r="E1457" s="59"/>
      <c r="F1457" s="31"/>
      <c r="G1457" s="31"/>
      <c r="I1457" s="31"/>
      <c r="Q1457" s="31"/>
      <c r="R1457" s="31"/>
      <c r="T1457" s="31"/>
      <c r="W1457" s="31"/>
      <c r="Y1457" s="31"/>
      <c r="AA1457" s="31"/>
      <c r="AC1457" s="57"/>
    </row>
    <row r="1458" spans="1:29" s="19" customFormat="1" hidden="1">
      <c r="A1458" s="31"/>
      <c r="B1458" s="59"/>
      <c r="C1458" s="59"/>
      <c r="D1458" s="59"/>
      <c r="E1458" s="59"/>
      <c r="F1458" s="31"/>
      <c r="G1458" s="31"/>
      <c r="I1458" s="31"/>
      <c r="Q1458" s="31"/>
      <c r="R1458" s="31"/>
      <c r="T1458" s="31"/>
      <c r="W1458" s="31"/>
      <c r="Y1458" s="31"/>
      <c r="AA1458" s="31"/>
      <c r="AC1458" s="57"/>
    </row>
    <row r="1459" spans="1:29" s="19" customFormat="1" hidden="1">
      <c r="A1459" s="31"/>
      <c r="B1459" s="59"/>
      <c r="C1459" s="59"/>
      <c r="D1459" s="59"/>
      <c r="E1459" s="59"/>
      <c r="F1459" s="31"/>
      <c r="G1459" s="31"/>
      <c r="I1459" s="31"/>
      <c r="Q1459" s="31"/>
      <c r="R1459" s="31"/>
      <c r="T1459" s="31"/>
      <c r="W1459" s="31"/>
      <c r="Y1459" s="31"/>
      <c r="AA1459" s="31"/>
      <c r="AC1459" s="57"/>
    </row>
    <row r="1460" spans="1:29" s="19" customFormat="1" hidden="1">
      <c r="A1460" s="31"/>
      <c r="B1460" s="59"/>
      <c r="C1460" s="59"/>
      <c r="D1460" s="59"/>
      <c r="E1460" s="59"/>
      <c r="F1460" s="31"/>
      <c r="G1460" s="31"/>
      <c r="I1460" s="31"/>
      <c r="Q1460" s="31"/>
      <c r="R1460" s="31"/>
      <c r="T1460" s="31"/>
      <c r="W1460" s="31"/>
      <c r="Y1460" s="31"/>
      <c r="AA1460" s="31"/>
      <c r="AC1460" s="57"/>
    </row>
    <row r="1461" spans="1:29" s="19" customFormat="1" hidden="1">
      <c r="A1461" s="31"/>
      <c r="B1461" s="59"/>
      <c r="C1461" s="59"/>
      <c r="D1461" s="59"/>
      <c r="E1461" s="59"/>
      <c r="F1461" s="31"/>
      <c r="G1461" s="31"/>
      <c r="I1461" s="31"/>
      <c r="Q1461" s="31"/>
      <c r="R1461" s="31"/>
      <c r="T1461" s="31"/>
      <c r="W1461" s="31"/>
      <c r="Y1461" s="31"/>
      <c r="AA1461" s="31"/>
      <c r="AC1461" s="57"/>
    </row>
    <row r="1462" spans="1:29" s="19" customFormat="1" hidden="1">
      <c r="A1462" s="31"/>
      <c r="B1462" s="59"/>
      <c r="C1462" s="59"/>
      <c r="D1462" s="59"/>
      <c r="E1462" s="59"/>
      <c r="F1462" s="31"/>
      <c r="G1462" s="31"/>
      <c r="I1462" s="31"/>
      <c r="Q1462" s="31"/>
      <c r="R1462" s="31"/>
      <c r="T1462" s="31"/>
      <c r="W1462" s="31"/>
      <c r="Y1462" s="31"/>
      <c r="AA1462" s="31"/>
      <c r="AC1462" s="57"/>
    </row>
    <row r="1463" spans="1:29" s="19" customFormat="1" hidden="1">
      <c r="A1463" s="31"/>
      <c r="B1463" s="59"/>
      <c r="C1463" s="59"/>
      <c r="D1463" s="59"/>
      <c r="E1463" s="59"/>
      <c r="F1463" s="31"/>
      <c r="G1463" s="31"/>
      <c r="I1463" s="31"/>
      <c r="Q1463" s="31"/>
      <c r="R1463" s="31"/>
      <c r="T1463" s="31"/>
      <c r="W1463" s="31"/>
      <c r="Y1463" s="31"/>
      <c r="AA1463" s="31"/>
      <c r="AC1463" s="57"/>
    </row>
    <row r="1464" spans="1:29" s="19" customFormat="1" hidden="1">
      <c r="A1464" s="31"/>
      <c r="B1464" s="59"/>
      <c r="C1464" s="59"/>
      <c r="D1464" s="59"/>
      <c r="E1464" s="59"/>
      <c r="F1464" s="31"/>
      <c r="G1464" s="31"/>
      <c r="I1464" s="31"/>
      <c r="Q1464" s="31"/>
      <c r="R1464" s="31"/>
      <c r="T1464" s="31"/>
      <c r="W1464" s="31"/>
      <c r="Y1464" s="31"/>
      <c r="AA1464" s="31"/>
      <c r="AC1464" s="57"/>
    </row>
    <row r="1465" spans="1:29" s="19" customFormat="1" hidden="1">
      <c r="A1465" s="31"/>
      <c r="B1465" s="59"/>
      <c r="C1465" s="59"/>
      <c r="D1465" s="59"/>
      <c r="E1465" s="59"/>
      <c r="F1465" s="31"/>
      <c r="G1465" s="31"/>
      <c r="I1465" s="31"/>
      <c r="Q1465" s="31"/>
      <c r="R1465" s="31"/>
      <c r="T1465" s="31"/>
      <c r="W1465" s="31"/>
      <c r="Y1465" s="31"/>
      <c r="AA1465" s="31"/>
      <c r="AC1465" s="57"/>
    </row>
    <row r="1466" spans="1:29" s="19" customFormat="1" hidden="1">
      <c r="A1466" s="31"/>
      <c r="B1466" s="59"/>
      <c r="C1466" s="59"/>
      <c r="D1466" s="59"/>
      <c r="E1466" s="59"/>
      <c r="F1466" s="31"/>
      <c r="G1466" s="31"/>
      <c r="I1466" s="31"/>
      <c r="Q1466" s="31"/>
      <c r="R1466" s="31"/>
      <c r="T1466" s="31"/>
      <c r="W1466" s="31"/>
      <c r="Y1466" s="31"/>
      <c r="AA1466" s="31"/>
      <c r="AC1466" s="57"/>
    </row>
    <row r="1467" spans="1:29" s="19" customFormat="1" hidden="1">
      <c r="A1467" s="31"/>
      <c r="B1467" s="59"/>
      <c r="C1467" s="59"/>
      <c r="D1467" s="59"/>
      <c r="E1467" s="59"/>
      <c r="F1467" s="31"/>
      <c r="G1467" s="31"/>
      <c r="I1467" s="31"/>
      <c r="Q1467" s="31"/>
      <c r="R1467" s="31"/>
      <c r="T1467" s="31"/>
      <c r="W1467" s="31"/>
      <c r="Y1467" s="31"/>
      <c r="AA1467" s="31"/>
      <c r="AC1467" s="57"/>
    </row>
    <row r="1468" spans="1:29" s="19" customFormat="1" hidden="1">
      <c r="A1468" s="31"/>
      <c r="B1468" s="59"/>
      <c r="C1468" s="59"/>
      <c r="D1468" s="59"/>
      <c r="E1468" s="59"/>
      <c r="F1468" s="31"/>
      <c r="G1468" s="31"/>
      <c r="I1468" s="31"/>
      <c r="Q1468" s="31"/>
      <c r="R1468" s="31"/>
      <c r="T1468" s="31"/>
      <c r="W1468" s="31"/>
      <c r="Y1468" s="31"/>
      <c r="AA1468" s="31"/>
      <c r="AC1468" s="57"/>
    </row>
    <row r="1469" spans="1:29" s="19" customFormat="1" hidden="1">
      <c r="A1469" s="31"/>
      <c r="B1469" s="59"/>
      <c r="C1469" s="59"/>
      <c r="D1469" s="59"/>
      <c r="E1469" s="59"/>
      <c r="F1469" s="31"/>
      <c r="G1469" s="31"/>
      <c r="I1469" s="31"/>
      <c r="Q1469" s="31"/>
      <c r="R1469" s="31"/>
      <c r="T1469" s="31"/>
      <c r="W1469" s="31"/>
      <c r="Y1469" s="31"/>
      <c r="AA1469" s="31"/>
      <c r="AC1469" s="57"/>
    </row>
    <row r="1470" spans="1:29" s="19" customFormat="1" hidden="1">
      <c r="A1470" s="31"/>
      <c r="B1470" s="59"/>
      <c r="C1470" s="59"/>
      <c r="D1470" s="59"/>
      <c r="E1470" s="59"/>
      <c r="F1470" s="31"/>
      <c r="G1470" s="31"/>
      <c r="I1470" s="31"/>
      <c r="Q1470" s="31"/>
      <c r="R1470" s="31"/>
      <c r="T1470" s="31"/>
      <c r="W1470" s="31"/>
      <c r="Y1470" s="31"/>
      <c r="AA1470" s="31"/>
      <c r="AC1470" s="57"/>
    </row>
    <row r="1471" spans="1:29" s="19" customFormat="1" hidden="1">
      <c r="A1471" s="31"/>
      <c r="B1471" s="59"/>
      <c r="C1471" s="59"/>
      <c r="D1471" s="59"/>
      <c r="E1471" s="59"/>
      <c r="F1471" s="31"/>
      <c r="G1471" s="31"/>
      <c r="I1471" s="31"/>
      <c r="Q1471" s="31"/>
      <c r="R1471" s="31"/>
      <c r="T1471" s="31"/>
      <c r="W1471" s="31"/>
      <c r="Y1471" s="31"/>
      <c r="AA1471" s="31"/>
      <c r="AC1471" s="57"/>
    </row>
    <row r="1472" spans="1:29" s="19" customFormat="1" hidden="1">
      <c r="A1472" s="31"/>
      <c r="B1472" s="59"/>
      <c r="C1472" s="59"/>
      <c r="D1472" s="59"/>
      <c r="E1472" s="59"/>
      <c r="F1472" s="31"/>
      <c r="G1472" s="31"/>
      <c r="I1472" s="31"/>
      <c r="Q1472" s="31"/>
      <c r="R1472" s="31"/>
      <c r="T1472" s="31"/>
      <c r="W1472" s="31"/>
      <c r="Y1472" s="31"/>
      <c r="AA1472" s="31"/>
      <c r="AC1472" s="57"/>
    </row>
    <row r="1473" spans="1:29" s="19" customFormat="1" hidden="1">
      <c r="A1473" s="31"/>
      <c r="B1473" s="59"/>
      <c r="C1473" s="59"/>
      <c r="D1473" s="59"/>
      <c r="E1473" s="59"/>
      <c r="F1473" s="31"/>
      <c r="G1473" s="31"/>
      <c r="I1473" s="31"/>
      <c r="Q1473" s="31"/>
      <c r="R1473" s="31"/>
      <c r="T1473" s="31"/>
      <c r="W1473" s="31"/>
      <c r="Y1473" s="31"/>
      <c r="AA1473" s="31"/>
      <c r="AC1473" s="57"/>
    </row>
    <row r="1474" spans="1:29" s="19" customFormat="1" hidden="1">
      <c r="A1474" s="31"/>
      <c r="B1474" s="59"/>
      <c r="C1474" s="59"/>
      <c r="D1474" s="59"/>
      <c r="E1474" s="59"/>
      <c r="F1474" s="31"/>
      <c r="G1474" s="31"/>
      <c r="I1474" s="31"/>
      <c r="Q1474" s="31"/>
      <c r="R1474" s="31"/>
      <c r="T1474" s="31"/>
      <c r="W1474" s="31"/>
      <c r="Y1474" s="31"/>
      <c r="AA1474" s="31"/>
      <c r="AC1474" s="57"/>
    </row>
    <row r="1475" spans="1:29" s="19" customFormat="1" hidden="1">
      <c r="A1475" s="31"/>
      <c r="B1475" s="59"/>
      <c r="C1475" s="59"/>
      <c r="D1475" s="59"/>
      <c r="E1475" s="59"/>
      <c r="F1475" s="31"/>
      <c r="G1475" s="31"/>
      <c r="I1475" s="31"/>
      <c r="Q1475" s="31"/>
      <c r="R1475" s="31"/>
      <c r="T1475" s="31"/>
      <c r="W1475" s="31"/>
      <c r="Y1475" s="31"/>
      <c r="AA1475" s="31"/>
      <c r="AC1475" s="57"/>
    </row>
    <row r="1476" spans="1:29" s="19" customFormat="1" hidden="1">
      <c r="A1476" s="31"/>
      <c r="B1476" s="59"/>
      <c r="C1476" s="59"/>
      <c r="D1476" s="59"/>
      <c r="E1476" s="59"/>
      <c r="F1476" s="31"/>
      <c r="G1476" s="31"/>
      <c r="I1476" s="31"/>
      <c r="Q1476" s="31"/>
      <c r="R1476" s="31"/>
      <c r="T1476" s="31"/>
      <c r="W1476" s="31"/>
      <c r="Y1476" s="31"/>
      <c r="AA1476" s="31"/>
      <c r="AC1476" s="57"/>
    </row>
    <row r="1477" spans="1:29" s="19" customFormat="1" hidden="1">
      <c r="A1477" s="31"/>
      <c r="B1477" s="59"/>
      <c r="C1477" s="59"/>
      <c r="D1477" s="59"/>
      <c r="E1477" s="59"/>
      <c r="F1477" s="31"/>
      <c r="G1477" s="31"/>
      <c r="I1477" s="31"/>
      <c r="Q1477" s="31"/>
      <c r="R1477" s="31"/>
      <c r="T1477" s="31"/>
      <c r="W1477" s="31"/>
      <c r="Y1477" s="31"/>
      <c r="AA1477" s="31"/>
      <c r="AC1477" s="57"/>
    </row>
    <row r="1478" spans="1:29" s="19" customFormat="1" hidden="1">
      <c r="A1478" s="31"/>
      <c r="B1478" s="59"/>
      <c r="C1478" s="59"/>
      <c r="D1478" s="59"/>
      <c r="E1478" s="59"/>
      <c r="F1478" s="31"/>
      <c r="G1478" s="31"/>
      <c r="I1478" s="31"/>
      <c r="Q1478" s="31"/>
      <c r="R1478" s="31"/>
      <c r="T1478" s="31"/>
      <c r="W1478" s="31"/>
      <c r="Y1478" s="31"/>
      <c r="AA1478" s="31"/>
      <c r="AC1478" s="57"/>
    </row>
    <row r="1479" spans="1:29" s="19" customFormat="1" hidden="1">
      <c r="A1479" s="31"/>
      <c r="B1479" s="59"/>
      <c r="C1479" s="59"/>
      <c r="D1479" s="59"/>
      <c r="E1479" s="59"/>
      <c r="F1479" s="31"/>
      <c r="G1479" s="31"/>
      <c r="I1479" s="31"/>
      <c r="Q1479" s="31"/>
      <c r="R1479" s="31"/>
      <c r="T1479" s="31"/>
      <c r="W1479" s="31"/>
      <c r="Y1479" s="31"/>
      <c r="AA1479" s="31"/>
      <c r="AC1479" s="57"/>
    </row>
    <row r="1480" spans="1:29" s="19" customFormat="1" hidden="1">
      <c r="A1480" s="31"/>
      <c r="B1480" s="59"/>
      <c r="C1480" s="59"/>
      <c r="D1480" s="59"/>
      <c r="E1480" s="59"/>
      <c r="F1480" s="31"/>
      <c r="G1480" s="31"/>
      <c r="I1480" s="31"/>
      <c r="Q1480" s="31"/>
      <c r="R1480" s="31"/>
      <c r="T1480" s="31"/>
      <c r="W1480" s="31"/>
      <c r="Y1480" s="31"/>
      <c r="AA1480" s="31"/>
      <c r="AC1480" s="57"/>
    </row>
    <row r="1481" spans="1:29" s="19" customFormat="1" hidden="1">
      <c r="A1481" s="31"/>
      <c r="B1481" s="59"/>
      <c r="C1481" s="59"/>
      <c r="D1481" s="59"/>
      <c r="E1481" s="59"/>
      <c r="F1481" s="31"/>
      <c r="G1481" s="31"/>
      <c r="I1481" s="31"/>
      <c r="Q1481" s="31"/>
      <c r="R1481" s="31"/>
      <c r="T1481" s="31"/>
      <c r="W1481" s="31"/>
      <c r="Y1481" s="31"/>
      <c r="AA1481" s="31"/>
      <c r="AC1481" s="57"/>
    </row>
    <row r="1482" spans="1:29" s="19" customFormat="1" hidden="1">
      <c r="A1482" s="31"/>
      <c r="B1482" s="59"/>
      <c r="C1482" s="59"/>
      <c r="D1482" s="59"/>
      <c r="E1482" s="59"/>
      <c r="F1482" s="31"/>
      <c r="G1482" s="31"/>
      <c r="I1482" s="31"/>
      <c r="Q1482" s="31"/>
      <c r="R1482" s="31"/>
      <c r="T1482" s="31"/>
      <c r="W1482" s="31"/>
      <c r="Y1482" s="31"/>
      <c r="AA1482" s="31"/>
      <c r="AC1482" s="57"/>
    </row>
    <row r="1483" spans="1:29" s="19" customFormat="1" hidden="1">
      <c r="A1483" s="31"/>
      <c r="B1483" s="59"/>
      <c r="C1483" s="59"/>
      <c r="D1483" s="59"/>
      <c r="E1483" s="59"/>
      <c r="F1483" s="31"/>
      <c r="G1483" s="31"/>
      <c r="I1483" s="31"/>
      <c r="Q1483" s="31"/>
      <c r="R1483" s="31"/>
      <c r="T1483" s="31"/>
      <c r="W1483" s="31"/>
      <c r="Y1483" s="31"/>
      <c r="AA1483" s="31"/>
      <c r="AC1483" s="57"/>
    </row>
    <row r="1484" spans="1:29" s="19" customFormat="1" hidden="1">
      <c r="A1484" s="31"/>
      <c r="B1484" s="59"/>
      <c r="C1484" s="59"/>
      <c r="D1484" s="59"/>
      <c r="E1484" s="59"/>
      <c r="F1484" s="31"/>
      <c r="G1484" s="31"/>
      <c r="I1484" s="31"/>
      <c r="Q1484" s="31"/>
      <c r="R1484" s="31"/>
      <c r="T1484" s="31"/>
      <c r="W1484" s="31"/>
      <c r="Y1484" s="31"/>
      <c r="AA1484" s="31"/>
      <c r="AC1484" s="57"/>
    </row>
    <row r="1485" spans="1:29" s="19" customFormat="1" hidden="1">
      <c r="A1485" s="31"/>
      <c r="B1485" s="59"/>
      <c r="C1485" s="59"/>
      <c r="D1485" s="59"/>
      <c r="E1485" s="59"/>
      <c r="F1485" s="31"/>
      <c r="G1485" s="31"/>
      <c r="I1485" s="31"/>
      <c r="Q1485" s="31"/>
      <c r="R1485" s="31"/>
      <c r="T1485" s="31"/>
      <c r="W1485" s="31"/>
      <c r="Y1485" s="31"/>
      <c r="AA1485" s="31"/>
      <c r="AC1485" s="57"/>
    </row>
    <row r="1486" spans="1:29" s="19" customFormat="1" hidden="1">
      <c r="A1486" s="31"/>
      <c r="B1486" s="59"/>
      <c r="C1486" s="59"/>
      <c r="D1486" s="59"/>
      <c r="E1486" s="59"/>
      <c r="F1486" s="31"/>
      <c r="G1486" s="31"/>
      <c r="I1486" s="31"/>
      <c r="Q1486" s="31"/>
      <c r="R1486" s="31"/>
      <c r="T1486" s="31"/>
      <c r="W1486" s="31"/>
      <c r="Y1486" s="31"/>
      <c r="AA1486" s="31"/>
      <c r="AC1486" s="57"/>
    </row>
    <row r="1487" spans="1:29" s="19" customFormat="1" hidden="1">
      <c r="A1487" s="31"/>
      <c r="B1487" s="59"/>
      <c r="C1487" s="59"/>
      <c r="D1487" s="59"/>
      <c r="E1487" s="59"/>
      <c r="F1487" s="31"/>
      <c r="G1487" s="31"/>
      <c r="I1487" s="31"/>
      <c r="Q1487" s="31"/>
      <c r="R1487" s="31"/>
      <c r="T1487" s="31"/>
      <c r="W1487" s="31"/>
      <c r="Y1487" s="31"/>
      <c r="AA1487" s="31"/>
      <c r="AC1487" s="57"/>
    </row>
    <row r="1488" spans="1:29" s="19" customFormat="1" hidden="1">
      <c r="A1488" s="31"/>
      <c r="B1488" s="59"/>
      <c r="C1488" s="59"/>
      <c r="D1488" s="59"/>
      <c r="E1488" s="59"/>
      <c r="F1488" s="31"/>
      <c r="G1488" s="31"/>
      <c r="I1488" s="31"/>
      <c r="Q1488" s="31"/>
      <c r="R1488" s="31"/>
      <c r="T1488" s="31"/>
      <c r="W1488" s="31"/>
      <c r="Y1488" s="31"/>
      <c r="AA1488" s="31"/>
      <c r="AC1488" s="57"/>
    </row>
    <row r="1489" spans="1:29" s="19" customFormat="1" hidden="1">
      <c r="A1489" s="31"/>
      <c r="B1489" s="59"/>
      <c r="C1489" s="59"/>
      <c r="D1489" s="59"/>
      <c r="E1489" s="59"/>
      <c r="F1489" s="31"/>
      <c r="G1489" s="31"/>
      <c r="I1489" s="31"/>
      <c r="Q1489" s="31"/>
      <c r="R1489" s="31"/>
      <c r="T1489" s="31"/>
      <c r="W1489" s="31"/>
      <c r="Y1489" s="31"/>
      <c r="AA1489" s="31"/>
      <c r="AC1489" s="57"/>
    </row>
    <row r="1490" spans="1:29" s="19" customFormat="1" hidden="1">
      <c r="A1490" s="31"/>
      <c r="B1490" s="59"/>
      <c r="C1490" s="59"/>
      <c r="D1490" s="59"/>
      <c r="E1490" s="59"/>
      <c r="F1490" s="31"/>
      <c r="G1490" s="31"/>
      <c r="I1490" s="31"/>
      <c r="Q1490" s="31"/>
      <c r="R1490" s="31"/>
      <c r="T1490" s="31"/>
      <c r="W1490" s="31"/>
      <c r="Y1490" s="31"/>
      <c r="AA1490" s="31"/>
      <c r="AC1490" s="57"/>
    </row>
    <row r="1491" spans="1:29" s="19" customFormat="1" hidden="1">
      <c r="A1491" s="31"/>
      <c r="B1491" s="59"/>
      <c r="C1491" s="59"/>
      <c r="D1491" s="59"/>
      <c r="E1491" s="59"/>
      <c r="F1491" s="31"/>
      <c r="G1491" s="31"/>
      <c r="I1491" s="31"/>
      <c r="Q1491" s="31"/>
      <c r="R1491" s="31"/>
      <c r="T1491" s="31"/>
      <c r="W1491" s="31"/>
      <c r="Y1491" s="31"/>
      <c r="AA1491" s="31"/>
      <c r="AC1491" s="57"/>
    </row>
    <row r="1492" spans="1:29" s="19" customFormat="1" hidden="1">
      <c r="A1492" s="31"/>
      <c r="B1492" s="59"/>
      <c r="C1492" s="59"/>
      <c r="D1492" s="59"/>
      <c r="E1492" s="59"/>
      <c r="F1492" s="31"/>
      <c r="G1492" s="31"/>
      <c r="I1492" s="31"/>
      <c r="Q1492" s="31"/>
      <c r="R1492" s="31"/>
      <c r="T1492" s="31"/>
      <c r="W1492" s="31"/>
      <c r="Y1492" s="31"/>
      <c r="AA1492" s="31"/>
      <c r="AC1492" s="57"/>
    </row>
    <row r="1493" spans="1:29" s="19" customFormat="1" hidden="1">
      <c r="A1493" s="31"/>
      <c r="B1493" s="59"/>
      <c r="C1493" s="59"/>
      <c r="D1493" s="59"/>
      <c r="E1493" s="59"/>
      <c r="F1493" s="31"/>
      <c r="G1493" s="31"/>
      <c r="I1493" s="31"/>
      <c r="Q1493" s="31"/>
      <c r="R1493" s="31"/>
      <c r="T1493" s="31"/>
      <c r="W1493" s="31"/>
      <c r="Y1493" s="31"/>
      <c r="AA1493" s="31"/>
      <c r="AC1493" s="57"/>
    </row>
    <row r="1494" spans="1:29" s="19" customFormat="1" hidden="1">
      <c r="A1494" s="31"/>
      <c r="B1494" s="59"/>
      <c r="C1494" s="59"/>
      <c r="D1494" s="59"/>
      <c r="E1494" s="59"/>
      <c r="F1494" s="31"/>
      <c r="G1494" s="31"/>
      <c r="I1494" s="31"/>
      <c r="Q1494" s="31"/>
      <c r="R1494" s="31"/>
      <c r="T1494" s="31"/>
      <c r="W1494" s="31"/>
      <c r="Y1494" s="31"/>
      <c r="AA1494" s="31"/>
      <c r="AC1494" s="57"/>
    </row>
    <row r="1495" spans="1:29" s="19" customFormat="1" hidden="1">
      <c r="A1495" s="31"/>
      <c r="B1495" s="59"/>
      <c r="C1495" s="59"/>
      <c r="D1495" s="59"/>
      <c r="E1495" s="59"/>
      <c r="F1495" s="31"/>
      <c r="G1495" s="31"/>
      <c r="I1495" s="31"/>
      <c r="Q1495" s="31"/>
      <c r="R1495" s="31"/>
      <c r="T1495" s="31"/>
      <c r="W1495" s="31"/>
      <c r="Y1495" s="31"/>
      <c r="AA1495" s="31"/>
      <c r="AC1495" s="57"/>
    </row>
    <row r="1496" spans="1:29" s="19" customFormat="1" hidden="1">
      <c r="A1496" s="31"/>
      <c r="B1496" s="59"/>
      <c r="C1496" s="59"/>
      <c r="D1496" s="59"/>
      <c r="E1496" s="59"/>
      <c r="F1496" s="31"/>
      <c r="G1496" s="31"/>
      <c r="I1496" s="31"/>
      <c r="Q1496" s="31"/>
      <c r="R1496" s="31"/>
      <c r="T1496" s="31"/>
      <c r="W1496" s="31"/>
      <c r="Y1496" s="31"/>
      <c r="AA1496" s="31"/>
      <c r="AC1496" s="57"/>
    </row>
    <row r="1497" spans="1:29" s="19" customFormat="1" hidden="1">
      <c r="A1497" s="31"/>
      <c r="B1497" s="59"/>
      <c r="C1497" s="59"/>
      <c r="D1497" s="59"/>
      <c r="E1497" s="59"/>
      <c r="F1497" s="31"/>
      <c r="G1497" s="31"/>
      <c r="I1497" s="31"/>
      <c r="Q1497" s="31"/>
      <c r="R1497" s="31"/>
      <c r="T1497" s="31"/>
      <c r="W1497" s="31"/>
      <c r="Y1497" s="31"/>
      <c r="AA1497" s="31"/>
      <c r="AC1497" s="57"/>
    </row>
    <row r="1498" spans="1:29" s="19" customFormat="1" hidden="1">
      <c r="A1498" s="31"/>
      <c r="B1498" s="59"/>
      <c r="C1498" s="59"/>
      <c r="D1498" s="59"/>
      <c r="E1498" s="59"/>
      <c r="F1498" s="31"/>
      <c r="G1498" s="31"/>
      <c r="I1498" s="31"/>
      <c r="Q1498" s="31"/>
      <c r="R1498" s="31"/>
      <c r="T1498" s="31"/>
      <c r="W1498" s="31"/>
      <c r="Y1498" s="31"/>
      <c r="AA1498" s="31"/>
      <c r="AC1498" s="57"/>
    </row>
    <row r="1499" spans="1:29" s="19" customFormat="1" hidden="1">
      <c r="A1499" s="31"/>
      <c r="B1499" s="59"/>
      <c r="C1499" s="59"/>
      <c r="D1499" s="59"/>
      <c r="E1499" s="59"/>
      <c r="F1499" s="31"/>
      <c r="G1499" s="31"/>
      <c r="I1499" s="31"/>
      <c r="Q1499" s="31"/>
      <c r="R1499" s="31"/>
      <c r="T1499" s="31"/>
      <c r="W1499" s="31"/>
      <c r="Y1499" s="31"/>
      <c r="AA1499" s="31"/>
      <c r="AC1499" s="57"/>
    </row>
    <row r="1500" spans="1:29" s="19" customFormat="1" hidden="1">
      <c r="A1500" s="31"/>
      <c r="B1500" s="59"/>
      <c r="C1500" s="59"/>
      <c r="D1500" s="59"/>
      <c r="E1500" s="59"/>
      <c r="F1500" s="31"/>
      <c r="G1500" s="31"/>
      <c r="I1500" s="31"/>
      <c r="Q1500" s="31"/>
      <c r="R1500" s="31"/>
      <c r="T1500" s="31"/>
      <c r="W1500" s="31"/>
      <c r="Y1500" s="31"/>
      <c r="AA1500" s="31"/>
      <c r="AC1500" s="57"/>
    </row>
    <row r="1501" spans="1:29" s="19" customFormat="1" hidden="1">
      <c r="A1501" s="31"/>
      <c r="B1501" s="59"/>
      <c r="C1501" s="59"/>
      <c r="D1501" s="59"/>
      <c r="E1501" s="59"/>
      <c r="F1501" s="31"/>
      <c r="G1501" s="31"/>
      <c r="I1501" s="31"/>
      <c r="Q1501" s="31"/>
      <c r="R1501" s="31"/>
      <c r="T1501" s="31"/>
      <c r="W1501" s="31"/>
      <c r="Y1501" s="31"/>
      <c r="AA1501" s="31"/>
      <c r="AC1501" s="57"/>
    </row>
    <row r="1502" spans="1:29" s="19" customFormat="1" hidden="1">
      <c r="A1502" s="31"/>
      <c r="B1502" s="59"/>
      <c r="C1502" s="59"/>
      <c r="D1502" s="59"/>
      <c r="E1502" s="59"/>
      <c r="F1502" s="31"/>
      <c r="G1502" s="31"/>
      <c r="I1502" s="31"/>
      <c r="Q1502" s="31"/>
      <c r="R1502" s="31"/>
      <c r="T1502" s="31"/>
      <c r="W1502" s="31"/>
      <c r="Y1502" s="31"/>
      <c r="AA1502" s="31"/>
      <c r="AC1502" s="57"/>
    </row>
    <row r="1503" spans="1:29" s="19" customFormat="1" hidden="1">
      <c r="A1503" s="31"/>
      <c r="B1503" s="59"/>
      <c r="C1503" s="59"/>
      <c r="D1503" s="59"/>
      <c r="E1503" s="59"/>
      <c r="F1503" s="31"/>
      <c r="G1503" s="31"/>
      <c r="I1503" s="31"/>
      <c r="Q1503" s="31"/>
      <c r="R1503" s="31"/>
      <c r="T1503" s="31"/>
      <c r="W1503" s="31"/>
      <c r="Y1503" s="31"/>
      <c r="AA1503" s="31"/>
      <c r="AC1503" s="57"/>
    </row>
    <row r="1504" spans="1:29" s="19" customFormat="1" hidden="1">
      <c r="A1504" s="31"/>
      <c r="B1504" s="59"/>
      <c r="C1504" s="59"/>
      <c r="D1504" s="59"/>
      <c r="E1504" s="59"/>
      <c r="F1504" s="31"/>
      <c r="G1504" s="31"/>
      <c r="I1504" s="31"/>
      <c r="Q1504" s="31"/>
      <c r="R1504" s="31"/>
      <c r="T1504" s="31"/>
      <c r="W1504" s="31"/>
      <c r="Y1504" s="31"/>
      <c r="AA1504" s="31"/>
      <c r="AC1504" s="57"/>
    </row>
    <row r="1505" spans="1:29" s="19" customFormat="1" hidden="1">
      <c r="A1505" s="31"/>
      <c r="B1505" s="59"/>
      <c r="C1505" s="59"/>
      <c r="D1505" s="59"/>
      <c r="E1505" s="59"/>
      <c r="F1505" s="31"/>
      <c r="G1505" s="31"/>
      <c r="I1505" s="31"/>
      <c r="Q1505" s="31"/>
      <c r="R1505" s="31"/>
      <c r="T1505" s="31"/>
      <c r="W1505" s="31"/>
      <c r="Y1505" s="31"/>
      <c r="AA1505" s="31"/>
      <c r="AC1505" s="57"/>
    </row>
    <row r="1506" spans="1:29" s="19" customFormat="1" hidden="1">
      <c r="A1506" s="31"/>
      <c r="B1506" s="59"/>
      <c r="C1506" s="59"/>
      <c r="D1506" s="59"/>
      <c r="E1506" s="59"/>
      <c r="F1506" s="31"/>
      <c r="G1506" s="31"/>
      <c r="I1506" s="31"/>
      <c r="Q1506" s="31"/>
      <c r="R1506" s="31"/>
      <c r="T1506" s="31"/>
      <c r="W1506" s="31"/>
      <c r="Y1506" s="31"/>
      <c r="AA1506" s="31"/>
      <c r="AC1506" s="57"/>
    </row>
    <row r="1507" spans="1:29" s="19" customFormat="1" hidden="1">
      <c r="A1507" s="31"/>
      <c r="B1507" s="59"/>
      <c r="C1507" s="59"/>
      <c r="D1507" s="59"/>
      <c r="E1507" s="59"/>
      <c r="F1507" s="31"/>
      <c r="G1507" s="31"/>
      <c r="I1507" s="31"/>
      <c r="Q1507" s="31"/>
      <c r="R1507" s="31"/>
      <c r="T1507" s="31"/>
      <c r="W1507" s="31"/>
      <c r="Y1507" s="31"/>
      <c r="AA1507" s="31"/>
      <c r="AC1507" s="57"/>
    </row>
    <row r="1508" spans="1:29" s="19" customFormat="1" hidden="1">
      <c r="A1508" s="31"/>
      <c r="B1508" s="59"/>
      <c r="C1508" s="59"/>
      <c r="D1508" s="59"/>
      <c r="E1508" s="59"/>
      <c r="F1508" s="31"/>
      <c r="G1508" s="31"/>
      <c r="I1508" s="31"/>
      <c r="Q1508" s="31"/>
      <c r="R1508" s="31"/>
      <c r="T1508" s="31"/>
      <c r="W1508" s="31"/>
      <c r="Y1508" s="31"/>
      <c r="AA1508" s="31"/>
      <c r="AC1508" s="57"/>
    </row>
    <row r="1509" spans="1:29" s="19" customFormat="1" hidden="1">
      <c r="A1509" s="31"/>
      <c r="B1509" s="59"/>
      <c r="C1509" s="59"/>
      <c r="D1509" s="59"/>
      <c r="E1509" s="59"/>
      <c r="F1509" s="31"/>
      <c r="G1509" s="31"/>
      <c r="I1509" s="31"/>
      <c r="Q1509" s="31"/>
      <c r="R1509" s="31"/>
      <c r="T1509" s="31"/>
      <c r="W1509" s="31"/>
      <c r="Y1509" s="31"/>
      <c r="AA1509" s="31"/>
      <c r="AC1509" s="57"/>
    </row>
    <row r="1510" spans="1:29" s="19" customFormat="1" hidden="1">
      <c r="A1510" s="31"/>
      <c r="B1510" s="59"/>
      <c r="C1510" s="59"/>
      <c r="D1510" s="59"/>
      <c r="E1510" s="59"/>
      <c r="F1510" s="31"/>
      <c r="G1510" s="31"/>
      <c r="I1510" s="31"/>
      <c r="Q1510" s="31"/>
      <c r="R1510" s="31"/>
      <c r="T1510" s="31"/>
      <c r="W1510" s="31"/>
      <c r="Y1510" s="31"/>
      <c r="AA1510" s="31"/>
      <c r="AC1510" s="57"/>
    </row>
    <row r="1511" spans="1:29" s="19" customFormat="1" hidden="1">
      <c r="A1511" s="31"/>
      <c r="B1511" s="59"/>
      <c r="C1511" s="59"/>
      <c r="D1511" s="59"/>
      <c r="E1511" s="59"/>
      <c r="F1511" s="31"/>
      <c r="G1511" s="31"/>
      <c r="I1511" s="31"/>
      <c r="Q1511" s="31"/>
      <c r="R1511" s="31"/>
      <c r="T1511" s="31"/>
      <c r="W1511" s="31"/>
      <c r="Y1511" s="31"/>
      <c r="AA1511" s="31"/>
      <c r="AC1511" s="57"/>
    </row>
    <row r="1512" spans="1:29" s="19" customFormat="1" hidden="1">
      <c r="A1512" s="31"/>
      <c r="B1512" s="59"/>
      <c r="C1512" s="59"/>
      <c r="D1512" s="59"/>
      <c r="E1512" s="59"/>
      <c r="F1512" s="31"/>
      <c r="G1512" s="31"/>
      <c r="I1512" s="31"/>
      <c r="Q1512" s="31"/>
      <c r="R1512" s="31"/>
      <c r="T1512" s="31"/>
      <c r="W1512" s="31"/>
      <c r="Y1512" s="31"/>
      <c r="AA1512" s="31"/>
      <c r="AC1512" s="57"/>
    </row>
    <row r="1513" spans="1:29" s="19" customFormat="1" hidden="1">
      <c r="A1513" s="31"/>
      <c r="B1513" s="59"/>
      <c r="C1513" s="59"/>
      <c r="D1513" s="59"/>
      <c r="E1513" s="59"/>
      <c r="F1513" s="31"/>
      <c r="G1513" s="31"/>
      <c r="I1513" s="31"/>
      <c r="Q1513" s="31"/>
      <c r="R1513" s="31"/>
      <c r="T1513" s="31"/>
      <c r="W1513" s="31"/>
      <c r="Y1513" s="31"/>
      <c r="AA1513" s="31"/>
      <c r="AC1513" s="57"/>
    </row>
    <row r="1514" spans="1:29" s="19" customFormat="1" hidden="1">
      <c r="A1514" s="31"/>
      <c r="B1514" s="59"/>
      <c r="C1514" s="59"/>
      <c r="D1514" s="59"/>
      <c r="E1514" s="59"/>
      <c r="F1514" s="31"/>
      <c r="G1514" s="31"/>
      <c r="I1514" s="31"/>
      <c r="Q1514" s="31"/>
      <c r="R1514" s="31"/>
      <c r="T1514" s="31"/>
      <c r="W1514" s="31"/>
      <c r="Y1514" s="31"/>
      <c r="AA1514" s="31"/>
      <c r="AC1514" s="57"/>
    </row>
    <row r="1515" spans="1:29" s="19" customFormat="1" hidden="1">
      <c r="A1515" s="31"/>
      <c r="B1515" s="59"/>
      <c r="C1515" s="59"/>
      <c r="D1515" s="59"/>
      <c r="E1515" s="59"/>
      <c r="F1515" s="31"/>
      <c r="G1515" s="31"/>
      <c r="I1515" s="31"/>
      <c r="Q1515" s="31"/>
      <c r="R1515" s="31"/>
      <c r="T1515" s="31"/>
      <c r="W1515" s="31"/>
      <c r="Y1515" s="31"/>
      <c r="AA1515" s="31"/>
      <c r="AC1515" s="57"/>
    </row>
    <row r="1516" spans="1:29" s="19" customFormat="1" hidden="1">
      <c r="A1516" s="31"/>
      <c r="B1516" s="59"/>
      <c r="C1516" s="59"/>
      <c r="D1516" s="59"/>
      <c r="E1516" s="59"/>
      <c r="F1516" s="31"/>
      <c r="G1516" s="31"/>
      <c r="I1516" s="31"/>
      <c r="Q1516" s="31"/>
      <c r="R1516" s="31"/>
      <c r="T1516" s="31"/>
      <c r="W1516" s="31"/>
      <c r="Y1516" s="31"/>
      <c r="AA1516" s="31"/>
      <c r="AC1516" s="57"/>
    </row>
    <row r="1517" spans="1:29" s="19" customFormat="1" hidden="1">
      <c r="A1517" s="31"/>
      <c r="B1517" s="59"/>
      <c r="C1517" s="59"/>
      <c r="D1517" s="59"/>
      <c r="E1517" s="59"/>
      <c r="F1517" s="31"/>
      <c r="G1517" s="31"/>
      <c r="I1517" s="31"/>
      <c r="Q1517" s="31"/>
      <c r="R1517" s="31"/>
      <c r="T1517" s="31"/>
      <c r="W1517" s="31"/>
      <c r="Y1517" s="31"/>
      <c r="AA1517" s="31"/>
      <c r="AC1517" s="57"/>
    </row>
    <row r="1518" spans="1:29" s="19" customFormat="1" hidden="1">
      <c r="A1518" s="31"/>
      <c r="B1518" s="59"/>
      <c r="C1518" s="59"/>
      <c r="D1518" s="59"/>
      <c r="E1518" s="59"/>
      <c r="F1518" s="31"/>
      <c r="G1518" s="31"/>
      <c r="I1518" s="31"/>
      <c r="Q1518" s="31"/>
      <c r="R1518" s="31"/>
      <c r="T1518" s="31"/>
      <c r="W1518" s="31"/>
      <c r="Y1518" s="31"/>
      <c r="AA1518" s="31"/>
      <c r="AC1518" s="57"/>
    </row>
    <row r="1519" spans="1:29" s="19" customFormat="1" hidden="1">
      <c r="A1519" s="31"/>
      <c r="B1519" s="59"/>
      <c r="C1519" s="59"/>
      <c r="D1519" s="59"/>
      <c r="E1519" s="59"/>
      <c r="F1519" s="31"/>
      <c r="G1519" s="31"/>
      <c r="I1519" s="31"/>
      <c r="Q1519" s="31"/>
      <c r="R1519" s="31"/>
      <c r="T1519" s="31"/>
      <c r="W1519" s="31"/>
      <c r="Y1519" s="31"/>
      <c r="AA1519" s="31"/>
      <c r="AC1519" s="57"/>
    </row>
    <row r="1520" spans="1:29" s="19" customFormat="1" hidden="1">
      <c r="A1520" s="31"/>
      <c r="B1520" s="59"/>
      <c r="C1520" s="59"/>
      <c r="D1520" s="59"/>
      <c r="E1520" s="59"/>
      <c r="F1520" s="31"/>
      <c r="G1520" s="31"/>
      <c r="I1520" s="31"/>
      <c r="Q1520" s="31"/>
      <c r="R1520" s="31"/>
      <c r="T1520" s="31"/>
      <c r="W1520" s="31"/>
      <c r="Y1520" s="31"/>
      <c r="AA1520" s="31"/>
      <c r="AC1520" s="57"/>
    </row>
    <row r="1521" spans="1:29" s="19" customFormat="1" hidden="1">
      <c r="A1521" s="31"/>
      <c r="B1521" s="59"/>
      <c r="C1521" s="59"/>
      <c r="D1521" s="59"/>
      <c r="E1521" s="59"/>
      <c r="F1521" s="31"/>
      <c r="G1521" s="31"/>
      <c r="I1521" s="31"/>
      <c r="Q1521" s="31"/>
      <c r="R1521" s="31"/>
      <c r="T1521" s="31"/>
      <c r="W1521" s="31"/>
      <c r="Y1521" s="31"/>
      <c r="AA1521" s="31"/>
      <c r="AC1521" s="57"/>
    </row>
    <row r="1522" spans="1:29" s="19" customFormat="1" hidden="1">
      <c r="A1522" s="31"/>
      <c r="B1522" s="59"/>
      <c r="C1522" s="59"/>
      <c r="D1522" s="59"/>
      <c r="E1522" s="59"/>
      <c r="F1522" s="31"/>
      <c r="G1522" s="31"/>
      <c r="I1522" s="31"/>
      <c r="Q1522" s="31"/>
      <c r="R1522" s="31"/>
      <c r="T1522" s="31"/>
      <c r="W1522" s="31"/>
      <c r="Y1522" s="31"/>
      <c r="AA1522" s="31"/>
      <c r="AC1522" s="57"/>
    </row>
    <row r="1523" spans="1:29" s="19" customFormat="1" hidden="1">
      <c r="A1523" s="31"/>
      <c r="B1523" s="59"/>
      <c r="C1523" s="59"/>
      <c r="D1523" s="59"/>
      <c r="E1523" s="59"/>
      <c r="F1523" s="31"/>
      <c r="G1523" s="31"/>
      <c r="I1523" s="31"/>
      <c r="Q1523" s="31"/>
      <c r="R1523" s="31"/>
      <c r="T1523" s="31"/>
      <c r="W1523" s="31"/>
      <c r="Y1523" s="31"/>
      <c r="AA1523" s="31"/>
      <c r="AC1523" s="57"/>
    </row>
    <row r="1524" spans="1:29" s="19" customFormat="1" hidden="1">
      <c r="A1524" s="31"/>
      <c r="B1524" s="59"/>
      <c r="C1524" s="59"/>
      <c r="D1524" s="59"/>
      <c r="E1524" s="59"/>
      <c r="F1524" s="31"/>
      <c r="G1524" s="31"/>
      <c r="I1524" s="31"/>
      <c r="Q1524" s="31"/>
      <c r="R1524" s="31"/>
      <c r="T1524" s="31"/>
      <c r="W1524" s="31"/>
      <c r="Y1524" s="31"/>
      <c r="AA1524" s="31"/>
      <c r="AC1524" s="57"/>
    </row>
    <row r="1525" spans="1:29" s="19" customFormat="1" hidden="1">
      <c r="A1525" s="31"/>
      <c r="B1525" s="59"/>
      <c r="C1525" s="59"/>
      <c r="D1525" s="59"/>
      <c r="E1525" s="59"/>
      <c r="F1525" s="31"/>
      <c r="G1525" s="31"/>
      <c r="I1525" s="31"/>
      <c r="Q1525" s="31"/>
      <c r="R1525" s="31"/>
      <c r="T1525" s="31"/>
      <c r="W1525" s="31"/>
      <c r="Y1525" s="31"/>
      <c r="AA1525" s="31"/>
      <c r="AC1525" s="57"/>
    </row>
    <row r="1526" spans="1:29" s="19" customFormat="1" hidden="1">
      <c r="A1526" s="31"/>
      <c r="B1526" s="59"/>
      <c r="C1526" s="59"/>
      <c r="D1526" s="59"/>
      <c r="E1526" s="59"/>
      <c r="F1526" s="31"/>
      <c r="G1526" s="31"/>
      <c r="I1526" s="31"/>
      <c r="Q1526" s="31"/>
      <c r="R1526" s="31"/>
      <c r="T1526" s="31"/>
      <c r="W1526" s="31"/>
      <c r="Y1526" s="31"/>
      <c r="AA1526" s="31"/>
      <c r="AC1526" s="57"/>
    </row>
    <row r="1527" spans="1:29" s="19" customFormat="1" hidden="1">
      <c r="A1527" s="31"/>
      <c r="B1527" s="59"/>
      <c r="C1527" s="59"/>
      <c r="D1527" s="59"/>
      <c r="E1527" s="59"/>
      <c r="F1527" s="31"/>
      <c r="G1527" s="31"/>
      <c r="I1527" s="31"/>
      <c r="Q1527" s="31"/>
      <c r="R1527" s="31"/>
      <c r="T1527" s="31"/>
      <c r="W1527" s="31"/>
      <c r="Y1527" s="31"/>
      <c r="AA1527" s="31"/>
      <c r="AC1527" s="57"/>
    </row>
    <row r="1528" spans="1:29" s="19" customFormat="1" hidden="1">
      <c r="A1528" s="31"/>
      <c r="B1528" s="59"/>
      <c r="C1528" s="59"/>
      <c r="D1528" s="59"/>
      <c r="E1528" s="59"/>
      <c r="F1528" s="31"/>
      <c r="G1528" s="31"/>
      <c r="I1528" s="31"/>
      <c r="Q1528" s="31"/>
      <c r="R1528" s="31"/>
      <c r="T1528" s="31"/>
      <c r="W1528" s="31"/>
      <c r="Y1528" s="31"/>
      <c r="AA1528" s="31"/>
      <c r="AC1528" s="57"/>
    </row>
    <row r="1529" spans="1:29" s="19" customFormat="1" hidden="1">
      <c r="A1529" s="31"/>
      <c r="B1529" s="59"/>
      <c r="C1529" s="59"/>
      <c r="D1529" s="59"/>
      <c r="E1529" s="59"/>
      <c r="F1529" s="31"/>
      <c r="G1529" s="31"/>
      <c r="I1529" s="31"/>
      <c r="Q1529" s="31"/>
      <c r="R1529" s="31"/>
      <c r="T1529" s="31"/>
      <c r="W1529" s="31"/>
      <c r="Y1529" s="31"/>
      <c r="AA1529" s="31"/>
      <c r="AC1529" s="57"/>
    </row>
    <row r="1530" spans="1:29" s="19" customFormat="1" hidden="1">
      <c r="A1530" s="31"/>
      <c r="B1530" s="59"/>
      <c r="C1530" s="59"/>
      <c r="D1530" s="59"/>
      <c r="E1530" s="59"/>
      <c r="F1530" s="31"/>
      <c r="G1530" s="31"/>
      <c r="I1530" s="31"/>
      <c r="Q1530" s="31"/>
      <c r="R1530" s="31"/>
      <c r="T1530" s="31"/>
      <c r="W1530" s="31"/>
      <c r="Y1530" s="31"/>
      <c r="AA1530" s="31"/>
      <c r="AC1530" s="57"/>
    </row>
    <row r="1531" spans="1:29" s="19" customFormat="1" hidden="1">
      <c r="A1531" s="31"/>
      <c r="B1531" s="59"/>
      <c r="C1531" s="59"/>
      <c r="D1531" s="59"/>
      <c r="E1531" s="59"/>
      <c r="F1531" s="31"/>
      <c r="G1531" s="31"/>
      <c r="I1531" s="31"/>
      <c r="Q1531" s="31"/>
      <c r="R1531" s="31"/>
      <c r="T1531" s="31"/>
      <c r="W1531" s="31"/>
      <c r="Y1531" s="31"/>
      <c r="AA1531" s="31"/>
      <c r="AC1531" s="57"/>
    </row>
    <row r="1532" spans="1:29" s="19" customFormat="1" hidden="1">
      <c r="A1532" s="31"/>
      <c r="B1532" s="59"/>
      <c r="C1532" s="59"/>
      <c r="D1532" s="59"/>
      <c r="E1532" s="59"/>
      <c r="F1532" s="31"/>
      <c r="G1532" s="31"/>
      <c r="I1532" s="31"/>
      <c r="Q1532" s="31"/>
      <c r="R1532" s="31"/>
      <c r="T1532" s="31"/>
      <c r="W1532" s="31"/>
      <c r="Y1532" s="31"/>
      <c r="AA1532" s="31"/>
      <c r="AC1532" s="57"/>
    </row>
    <row r="1533" spans="1:29" s="19" customFormat="1" hidden="1">
      <c r="A1533" s="31"/>
      <c r="B1533" s="59"/>
      <c r="C1533" s="59"/>
      <c r="D1533" s="59"/>
      <c r="E1533" s="59"/>
      <c r="F1533" s="31"/>
      <c r="G1533" s="31"/>
      <c r="I1533" s="31"/>
      <c r="Q1533" s="31"/>
      <c r="R1533" s="31"/>
      <c r="T1533" s="31"/>
      <c r="W1533" s="31"/>
      <c r="Y1533" s="31"/>
      <c r="AA1533" s="31"/>
      <c r="AC1533" s="57"/>
    </row>
    <row r="1534" spans="1:29" s="19" customFormat="1" hidden="1">
      <c r="A1534" s="31"/>
      <c r="B1534" s="59"/>
      <c r="C1534" s="59"/>
      <c r="D1534" s="59"/>
      <c r="E1534" s="59"/>
      <c r="F1534" s="31"/>
      <c r="G1534" s="31"/>
      <c r="I1534" s="31"/>
      <c r="Q1534" s="31"/>
      <c r="R1534" s="31"/>
      <c r="T1534" s="31"/>
      <c r="W1534" s="31"/>
      <c r="Y1534" s="31"/>
      <c r="AA1534" s="31"/>
      <c r="AC1534" s="57"/>
    </row>
    <row r="1535" spans="1:29" s="19" customFormat="1" hidden="1">
      <c r="A1535" s="31"/>
      <c r="B1535" s="59"/>
      <c r="C1535" s="59"/>
      <c r="D1535" s="59"/>
      <c r="E1535" s="59"/>
      <c r="F1535" s="31"/>
      <c r="G1535" s="31"/>
      <c r="I1535" s="31"/>
      <c r="Q1535" s="31"/>
      <c r="R1535" s="31"/>
      <c r="T1535" s="31"/>
      <c r="W1535" s="31"/>
      <c r="Y1535" s="31"/>
      <c r="AA1535" s="31"/>
      <c r="AC1535" s="57"/>
    </row>
    <row r="1536" spans="1:29" s="19" customFormat="1" hidden="1">
      <c r="A1536" s="31"/>
      <c r="B1536" s="59"/>
      <c r="C1536" s="59"/>
      <c r="D1536" s="59"/>
      <c r="E1536" s="59"/>
      <c r="F1536" s="31"/>
      <c r="G1536" s="31"/>
      <c r="I1536" s="31"/>
      <c r="Q1536" s="31"/>
      <c r="R1536" s="31"/>
      <c r="T1536" s="31"/>
      <c r="W1536" s="31"/>
      <c r="Y1536" s="31"/>
      <c r="AA1536" s="31"/>
      <c r="AC1536" s="57"/>
    </row>
    <row r="1537" spans="1:29" s="19" customFormat="1" hidden="1">
      <c r="A1537" s="31"/>
      <c r="B1537" s="59"/>
      <c r="C1537" s="59"/>
      <c r="D1537" s="59"/>
      <c r="E1537" s="59"/>
      <c r="F1537" s="31"/>
      <c r="G1537" s="31"/>
      <c r="I1537" s="31"/>
      <c r="Q1537" s="31"/>
      <c r="R1537" s="31"/>
      <c r="T1537" s="31"/>
      <c r="W1537" s="31"/>
      <c r="Y1537" s="31"/>
      <c r="AA1537" s="31"/>
      <c r="AC1537" s="57"/>
    </row>
    <row r="1538" spans="1:29" s="19" customFormat="1" hidden="1">
      <c r="A1538" s="31"/>
      <c r="B1538" s="59"/>
      <c r="C1538" s="59"/>
      <c r="D1538" s="59"/>
      <c r="E1538" s="59"/>
      <c r="F1538" s="31"/>
      <c r="G1538" s="31"/>
      <c r="I1538" s="31"/>
      <c r="Q1538" s="31"/>
      <c r="R1538" s="31"/>
      <c r="T1538" s="31"/>
      <c r="W1538" s="31"/>
      <c r="Y1538" s="31"/>
      <c r="AA1538" s="31"/>
      <c r="AC1538" s="57"/>
    </row>
    <row r="1539" spans="1:29" s="19" customFormat="1" hidden="1">
      <c r="A1539" s="31"/>
      <c r="B1539" s="59"/>
      <c r="C1539" s="59"/>
      <c r="D1539" s="59"/>
      <c r="E1539" s="59"/>
      <c r="F1539" s="31"/>
      <c r="G1539" s="31"/>
      <c r="I1539" s="31"/>
      <c r="Q1539" s="31"/>
      <c r="R1539" s="31"/>
      <c r="T1539" s="31"/>
      <c r="W1539" s="31"/>
      <c r="Y1539" s="31"/>
      <c r="AA1539" s="31"/>
      <c r="AC1539" s="57"/>
    </row>
    <row r="1540" spans="1:29" s="19" customFormat="1" hidden="1">
      <c r="A1540" s="31"/>
      <c r="B1540" s="59"/>
      <c r="C1540" s="59"/>
      <c r="D1540" s="59"/>
      <c r="E1540" s="59"/>
      <c r="F1540" s="31"/>
      <c r="G1540" s="31"/>
      <c r="I1540" s="31"/>
      <c r="Q1540" s="31"/>
      <c r="R1540" s="31"/>
      <c r="T1540" s="31"/>
      <c r="W1540" s="31"/>
      <c r="Y1540" s="31"/>
      <c r="AA1540" s="31"/>
      <c r="AC1540" s="57"/>
    </row>
    <row r="1541" spans="1:29" s="19" customFormat="1" hidden="1">
      <c r="A1541" s="31"/>
      <c r="B1541" s="59"/>
      <c r="C1541" s="59"/>
      <c r="D1541" s="59"/>
      <c r="E1541" s="59"/>
      <c r="F1541" s="31"/>
      <c r="G1541" s="31"/>
      <c r="I1541" s="31"/>
      <c r="Q1541" s="31"/>
      <c r="R1541" s="31"/>
      <c r="T1541" s="31"/>
      <c r="W1541" s="31"/>
      <c r="Y1541" s="31"/>
      <c r="AA1541" s="31"/>
      <c r="AC1541" s="57"/>
    </row>
    <row r="1542" spans="1:29" s="19" customFormat="1" hidden="1">
      <c r="A1542" s="31"/>
      <c r="B1542" s="59"/>
      <c r="C1542" s="59"/>
      <c r="D1542" s="59"/>
      <c r="E1542" s="59"/>
      <c r="F1542" s="31"/>
      <c r="G1542" s="31"/>
      <c r="I1542" s="31"/>
      <c r="Q1542" s="31"/>
      <c r="R1542" s="31"/>
      <c r="T1542" s="31"/>
      <c r="W1542" s="31"/>
      <c r="Y1542" s="31"/>
      <c r="AA1542" s="31"/>
      <c r="AC1542" s="57"/>
    </row>
    <row r="1543" spans="1:29" s="19" customFormat="1" hidden="1">
      <c r="A1543" s="31"/>
      <c r="B1543" s="59"/>
      <c r="C1543" s="59"/>
      <c r="D1543" s="59"/>
      <c r="E1543" s="59"/>
      <c r="F1543" s="31"/>
      <c r="G1543" s="31"/>
      <c r="I1543" s="31"/>
      <c r="Q1543" s="31"/>
      <c r="R1543" s="31"/>
      <c r="T1543" s="31"/>
      <c r="W1543" s="31"/>
      <c r="Y1543" s="31"/>
      <c r="AA1543" s="31"/>
      <c r="AC1543" s="57"/>
    </row>
    <row r="1544" spans="1:29" s="19" customFormat="1" hidden="1">
      <c r="A1544" s="31"/>
      <c r="B1544" s="59"/>
      <c r="C1544" s="59"/>
      <c r="D1544" s="59"/>
      <c r="E1544" s="59"/>
      <c r="F1544" s="31"/>
      <c r="G1544" s="31"/>
      <c r="I1544" s="31"/>
      <c r="Q1544" s="31"/>
      <c r="R1544" s="31"/>
      <c r="T1544" s="31"/>
      <c r="W1544" s="31"/>
      <c r="Y1544" s="31"/>
      <c r="AA1544" s="31"/>
      <c r="AC1544" s="57"/>
    </row>
    <row r="1545" spans="1:29" s="19" customFormat="1" hidden="1">
      <c r="A1545" s="31"/>
      <c r="B1545" s="59"/>
      <c r="C1545" s="59"/>
      <c r="D1545" s="59"/>
      <c r="E1545" s="59"/>
      <c r="F1545" s="31"/>
      <c r="G1545" s="31"/>
      <c r="I1545" s="31"/>
      <c r="Q1545" s="31"/>
      <c r="R1545" s="31"/>
      <c r="T1545" s="31"/>
      <c r="W1545" s="31"/>
      <c r="Y1545" s="31"/>
      <c r="AA1545" s="31"/>
      <c r="AC1545" s="57"/>
    </row>
    <row r="1546" spans="1:29" s="19" customFormat="1" hidden="1">
      <c r="A1546" s="31"/>
      <c r="B1546" s="59"/>
      <c r="C1546" s="59"/>
      <c r="D1546" s="59"/>
      <c r="E1546" s="59"/>
      <c r="F1546" s="31"/>
      <c r="G1546" s="31"/>
      <c r="I1546" s="31"/>
      <c r="Q1546" s="31"/>
      <c r="R1546" s="31"/>
      <c r="T1546" s="31"/>
      <c r="W1546" s="31"/>
      <c r="Y1546" s="31"/>
      <c r="AA1546" s="31"/>
      <c r="AC1546" s="57"/>
    </row>
    <row r="1547" spans="1:29" s="19" customFormat="1" hidden="1">
      <c r="A1547" s="31"/>
      <c r="B1547" s="59"/>
      <c r="C1547" s="59"/>
      <c r="D1547" s="59"/>
      <c r="E1547" s="59"/>
      <c r="F1547" s="31"/>
      <c r="G1547" s="31"/>
      <c r="I1547" s="31"/>
      <c r="Q1547" s="31"/>
      <c r="R1547" s="31"/>
      <c r="T1547" s="31"/>
      <c r="W1547" s="31"/>
      <c r="Y1547" s="31"/>
      <c r="AA1547" s="31"/>
      <c r="AC1547" s="57"/>
    </row>
    <row r="1548" spans="1:29" s="19" customFormat="1" hidden="1">
      <c r="A1548" s="31"/>
      <c r="B1548" s="59"/>
      <c r="C1548" s="59"/>
      <c r="D1548" s="59"/>
      <c r="E1548" s="59"/>
      <c r="F1548" s="31"/>
      <c r="G1548" s="31"/>
      <c r="I1548" s="31"/>
      <c r="Q1548" s="31"/>
      <c r="R1548" s="31"/>
      <c r="T1548" s="31"/>
      <c r="W1548" s="31"/>
      <c r="Y1548" s="31"/>
      <c r="AA1548" s="31"/>
      <c r="AC1548" s="57"/>
    </row>
    <row r="1549" spans="1:29" s="19" customFormat="1" hidden="1">
      <c r="A1549" s="31"/>
      <c r="B1549" s="59"/>
      <c r="C1549" s="59"/>
      <c r="D1549" s="59"/>
      <c r="E1549" s="59"/>
      <c r="F1549" s="31"/>
      <c r="G1549" s="31"/>
      <c r="I1549" s="31"/>
      <c r="Q1549" s="31"/>
      <c r="R1549" s="31"/>
      <c r="T1549" s="31"/>
      <c r="W1549" s="31"/>
      <c r="Y1549" s="31"/>
      <c r="AA1549" s="31"/>
      <c r="AC1549" s="57"/>
    </row>
    <row r="1550" spans="1:29" s="19" customFormat="1" hidden="1">
      <c r="A1550" s="31"/>
      <c r="B1550" s="59"/>
      <c r="C1550" s="59"/>
      <c r="D1550" s="59"/>
      <c r="E1550" s="59"/>
      <c r="F1550" s="31"/>
      <c r="G1550" s="31"/>
      <c r="I1550" s="31"/>
      <c r="Q1550" s="31"/>
      <c r="R1550" s="31"/>
      <c r="T1550" s="31"/>
      <c r="W1550" s="31"/>
      <c r="Y1550" s="31"/>
      <c r="AA1550" s="31"/>
      <c r="AC1550" s="57"/>
    </row>
    <row r="1551" spans="1:29" s="19" customFormat="1" hidden="1">
      <c r="A1551" s="31"/>
      <c r="B1551" s="59"/>
      <c r="C1551" s="59"/>
      <c r="D1551" s="59"/>
      <c r="E1551" s="59"/>
      <c r="F1551" s="31"/>
      <c r="G1551" s="31"/>
      <c r="I1551" s="31"/>
      <c r="Q1551" s="31"/>
      <c r="R1551" s="31"/>
      <c r="T1551" s="31"/>
      <c r="W1551" s="31"/>
      <c r="Y1551" s="31"/>
      <c r="AA1551" s="31"/>
      <c r="AC1551" s="57"/>
    </row>
    <row r="1552" spans="1:29" s="19" customFormat="1" hidden="1">
      <c r="A1552" s="31"/>
      <c r="B1552" s="59"/>
      <c r="C1552" s="59"/>
      <c r="D1552" s="59"/>
      <c r="E1552" s="59"/>
      <c r="F1552" s="31"/>
      <c r="G1552" s="31"/>
      <c r="I1552" s="31"/>
      <c r="Q1552" s="31"/>
      <c r="R1552" s="31"/>
      <c r="T1552" s="31"/>
      <c r="W1552" s="31"/>
      <c r="Y1552" s="31"/>
      <c r="AA1552" s="31"/>
      <c r="AC1552" s="57"/>
    </row>
    <row r="1553" spans="1:29" s="19" customFormat="1" hidden="1">
      <c r="A1553" s="31"/>
      <c r="B1553" s="59"/>
      <c r="C1553" s="59"/>
      <c r="D1553" s="59"/>
      <c r="E1553" s="59"/>
      <c r="F1553" s="31"/>
      <c r="G1553" s="31"/>
      <c r="I1553" s="31"/>
      <c r="Q1553" s="31"/>
      <c r="R1553" s="31"/>
      <c r="T1553" s="31"/>
      <c r="W1553" s="31"/>
      <c r="Y1553" s="31"/>
      <c r="AA1553" s="31"/>
      <c r="AC1553" s="57"/>
    </row>
    <row r="1554" spans="1:29" s="19" customFormat="1" hidden="1">
      <c r="A1554" s="31"/>
      <c r="B1554" s="59"/>
      <c r="C1554" s="59"/>
      <c r="D1554" s="59"/>
      <c r="E1554" s="59"/>
      <c r="F1554" s="31"/>
      <c r="G1554" s="31"/>
      <c r="I1554" s="31"/>
      <c r="Q1554" s="31"/>
      <c r="R1554" s="31"/>
      <c r="T1554" s="31"/>
      <c r="W1554" s="31"/>
      <c r="Y1554" s="31"/>
      <c r="AA1554" s="31"/>
      <c r="AC1554" s="57"/>
    </row>
    <row r="1555" spans="1:29" s="19" customFormat="1" hidden="1">
      <c r="A1555" s="31"/>
      <c r="B1555" s="59"/>
      <c r="C1555" s="59"/>
      <c r="D1555" s="59"/>
      <c r="E1555" s="59"/>
      <c r="F1555" s="31"/>
      <c r="G1555" s="31"/>
      <c r="I1555" s="31"/>
      <c r="Q1555" s="31"/>
      <c r="R1555" s="31"/>
      <c r="T1555" s="31"/>
      <c r="W1555" s="31"/>
      <c r="Y1555" s="31"/>
      <c r="AA1555" s="31"/>
      <c r="AC1555" s="57"/>
    </row>
    <row r="1556" spans="1:29" s="19" customFormat="1" hidden="1">
      <c r="A1556" s="31"/>
      <c r="B1556" s="59"/>
      <c r="C1556" s="59"/>
      <c r="D1556" s="59"/>
      <c r="E1556" s="59"/>
      <c r="F1556" s="31"/>
      <c r="G1556" s="31"/>
      <c r="I1556" s="31"/>
      <c r="Q1556" s="31"/>
      <c r="R1556" s="31"/>
      <c r="T1556" s="31"/>
      <c r="W1556" s="31"/>
      <c r="Y1556" s="31"/>
      <c r="AA1556" s="31"/>
      <c r="AC1556" s="57"/>
    </row>
    <row r="1557" spans="1:29" s="19" customFormat="1" hidden="1">
      <c r="A1557" s="31"/>
      <c r="B1557" s="59"/>
      <c r="C1557" s="59"/>
      <c r="D1557" s="59"/>
      <c r="E1557" s="59"/>
      <c r="F1557" s="31"/>
      <c r="G1557" s="31"/>
      <c r="I1557" s="31"/>
      <c r="Q1557" s="31"/>
      <c r="R1557" s="31"/>
      <c r="T1557" s="31"/>
      <c r="W1557" s="31"/>
      <c r="Y1557" s="31"/>
      <c r="AA1557" s="31"/>
      <c r="AC1557" s="57"/>
    </row>
    <row r="1558" spans="1:29" s="19" customFormat="1" hidden="1">
      <c r="A1558" s="31"/>
      <c r="B1558" s="59"/>
      <c r="C1558" s="59"/>
      <c r="D1558" s="59"/>
      <c r="E1558" s="59"/>
      <c r="F1558" s="31"/>
      <c r="G1558" s="31"/>
      <c r="I1558" s="31"/>
      <c r="Q1558" s="31"/>
      <c r="R1558" s="31"/>
      <c r="T1558" s="31"/>
      <c r="W1558" s="31"/>
      <c r="Y1558" s="31"/>
      <c r="AA1558" s="31"/>
      <c r="AC1558" s="57"/>
    </row>
    <row r="1559" spans="1:29" s="19" customFormat="1" hidden="1">
      <c r="A1559" s="31"/>
      <c r="B1559" s="59"/>
      <c r="C1559" s="59"/>
      <c r="D1559" s="59"/>
      <c r="E1559" s="59"/>
      <c r="F1559" s="31"/>
      <c r="G1559" s="31"/>
      <c r="I1559" s="31"/>
      <c r="Q1559" s="31"/>
      <c r="R1559" s="31"/>
      <c r="T1559" s="31"/>
      <c r="W1559" s="31"/>
      <c r="Y1559" s="31"/>
      <c r="AA1559" s="31"/>
      <c r="AC1559" s="57"/>
    </row>
    <row r="1560" spans="1:29" s="19" customFormat="1" hidden="1">
      <c r="A1560" s="31"/>
      <c r="B1560" s="59"/>
      <c r="C1560" s="59"/>
      <c r="D1560" s="59"/>
      <c r="E1560" s="59"/>
      <c r="F1560" s="31"/>
      <c r="G1560" s="31"/>
      <c r="I1560" s="31"/>
      <c r="Q1560" s="31"/>
      <c r="R1560" s="31"/>
      <c r="T1560" s="31"/>
      <c r="W1560" s="31"/>
      <c r="Y1560" s="31"/>
      <c r="AA1560" s="31"/>
      <c r="AC1560" s="57"/>
    </row>
    <row r="1561" spans="1:29" s="19" customFormat="1" hidden="1">
      <c r="A1561" s="31"/>
      <c r="B1561" s="59"/>
      <c r="C1561" s="59"/>
      <c r="D1561" s="59"/>
      <c r="E1561" s="59"/>
      <c r="F1561" s="31"/>
      <c r="G1561" s="31"/>
      <c r="I1561" s="31"/>
      <c r="Q1561" s="31"/>
      <c r="R1561" s="31"/>
      <c r="T1561" s="31"/>
      <c r="W1561" s="31"/>
      <c r="Y1561" s="31"/>
      <c r="AA1561" s="31"/>
      <c r="AC1561" s="57"/>
    </row>
    <row r="1562" spans="1:29" s="19" customFormat="1" hidden="1">
      <c r="A1562" s="31"/>
      <c r="B1562" s="59"/>
      <c r="C1562" s="59"/>
      <c r="D1562" s="59"/>
      <c r="E1562" s="59"/>
      <c r="F1562" s="31"/>
      <c r="G1562" s="31"/>
      <c r="I1562" s="31"/>
      <c r="Q1562" s="31"/>
      <c r="R1562" s="31"/>
      <c r="T1562" s="31"/>
      <c r="W1562" s="31"/>
      <c r="Y1562" s="31"/>
      <c r="AA1562" s="31"/>
      <c r="AC1562" s="57"/>
    </row>
    <row r="1563" spans="1:29" s="19" customFormat="1" hidden="1">
      <c r="A1563" s="31"/>
      <c r="B1563" s="59"/>
      <c r="C1563" s="59"/>
      <c r="D1563" s="59"/>
      <c r="E1563" s="59"/>
      <c r="F1563" s="31"/>
      <c r="G1563" s="31"/>
      <c r="I1563" s="31"/>
      <c r="Q1563" s="31"/>
      <c r="R1563" s="31"/>
      <c r="T1563" s="31"/>
      <c r="W1563" s="31"/>
      <c r="Y1563" s="31"/>
      <c r="AA1563" s="31"/>
      <c r="AC1563" s="57"/>
    </row>
    <row r="1564" spans="1:29" s="19" customFormat="1" hidden="1">
      <c r="A1564" s="31"/>
      <c r="B1564" s="59"/>
      <c r="C1564" s="59"/>
      <c r="D1564" s="59"/>
      <c r="E1564" s="59"/>
      <c r="F1564" s="31"/>
      <c r="G1564" s="31"/>
      <c r="I1564" s="31"/>
      <c r="Q1564" s="31"/>
      <c r="R1564" s="31"/>
      <c r="T1564" s="31"/>
      <c r="W1564" s="31"/>
      <c r="Y1564" s="31"/>
      <c r="AA1564" s="31"/>
      <c r="AC1564" s="57"/>
    </row>
    <row r="1565" spans="1:29" s="19" customFormat="1" hidden="1">
      <c r="A1565" s="31"/>
      <c r="B1565" s="59"/>
      <c r="C1565" s="59"/>
      <c r="D1565" s="59"/>
      <c r="E1565" s="59"/>
      <c r="F1565" s="31"/>
      <c r="G1565" s="31"/>
      <c r="I1565" s="31"/>
      <c r="Q1565" s="31"/>
      <c r="R1565" s="31"/>
      <c r="T1565" s="31"/>
      <c r="W1565" s="31"/>
      <c r="Y1565" s="31"/>
      <c r="AA1565" s="31"/>
      <c r="AC1565" s="57"/>
    </row>
    <row r="1566" spans="1:29" s="19" customFormat="1" hidden="1">
      <c r="A1566" s="31"/>
      <c r="B1566" s="59"/>
      <c r="C1566" s="59"/>
      <c r="D1566" s="59"/>
      <c r="E1566" s="59"/>
      <c r="F1566" s="31"/>
      <c r="G1566" s="31"/>
      <c r="I1566" s="31"/>
      <c r="Q1566" s="31"/>
      <c r="R1566" s="31"/>
      <c r="T1566" s="31"/>
      <c r="W1566" s="31"/>
      <c r="Y1566" s="31"/>
      <c r="AA1566" s="31"/>
      <c r="AC1566" s="57"/>
    </row>
    <row r="1567" spans="1:29" s="19" customFormat="1" hidden="1">
      <c r="A1567" s="31"/>
      <c r="B1567" s="59"/>
      <c r="C1567" s="59"/>
      <c r="D1567" s="59"/>
      <c r="E1567" s="59"/>
      <c r="F1567" s="31"/>
      <c r="G1567" s="31"/>
      <c r="I1567" s="31"/>
      <c r="Q1567" s="31"/>
      <c r="R1567" s="31"/>
      <c r="T1567" s="31"/>
      <c r="W1567" s="31"/>
      <c r="Y1567" s="31"/>
      <c r="AA1567" s="31"/>
      <c r="AC1567" s="57"/>
    </row>
    <row r="1568" spans="1:29" s="19" customFormat="1" hidden="1">
      <c r="A1568" s="31"/>
      <c r="B1568" s="59"/>
      <c r="C1568" s="59"/>
      <c r="D1568" s="59"/>
      <c r="E1568" s="59"/>
      <c r="F1568" s="31"/>
      <c r="G1568" s="31"/>
      <c r="I1568" s="31"/>
      <c r="Q1568" s="31"/>
      <c r="R1568" s="31"/>
      <c r="T1568" s="31"/>
      <c r="W1568" s="31"/>
      <c r="Y1568" s="31"/>
      <c r="AA1568" s="31"/>
      <c r="AC1568" s="57"/>
    </row>
    <row r="1569" spans="1:29" s="19" customFormat="1" hidden="1">
      <c r="A1569" s="31"/>
      <c r="B1569" s="59"/>
      <c r="C1569" s="59"/>
      <c r="D1569" s="59"/>
      <c r="E1569" s="59"/>
      <c r="F1569" s="31"/>
      <c r="G1569" s="31"/>
      <c r="I1569" s="31"/>
      <c r="Q1569" s="31"/>
      <c r="R1569" s="31"/>
      <c r="T1569" s="31"/>
      <c r="W1569" s="31"/>
      <c r="Y1569" s="31"/>
      <c r="AA1569" s="31"/>
      <c r="AC1569" s="57"/>
    </row>
    <row r="1570" spans="1:29" s="19" customFormat="1" hidden="1">
      <c r="A1570" s="31"/>
      <c r="B1570" s="59"/>
      <c r="C1570" s="59"/>
      <c r="D1570" s="59"/>
      <c r="E1570" s="59"/>
      <c r="F1570" s="31"/>
      <c r="G1570" s="31"/>
      <c r="I1570" s="31"/>
      <c r="Q1570" s="31"/>
      <c r="R1570" s="31"/>
      <c r="T1570" s="31"/>
      <c r="W1570" s="31"/>
      <c r="Y1570" s="31"/>
      <c r="AA1570" s="31"/>
      <c r="AC1570" s="57"/>
    </row>
    <row r="1571" spans="1:29" s="19" customFormat="1" hidden="1">
      <c r="A1571" s="31"/>
      <c r="B1571" s="59"/>
      <c r="C1571" s="59"/>
      <c r="D1571" s="59"/>
      <c r="E1571" s="59"/>
      <c r="F1571" s="31"/>
      <c r="G1571" s="31"/>
      <c r="I1571" s="31"/>
      <c r="Q1571" s="31"/>
      <c r="R1571" s="31"/>
      <c r="T1571" s="31"/>
      <c r="W1571" s="31"/>
      <c r="Y1571" s="31"/>
      <c r="AA1571" s="31"/>
      <c r="AC1571" s="57"/>
    </row>
    <row r="1572" spans="1:29" s="19" customFormat="1" hidden="1">
      <c r="A1572" s="31"/>
      <c r="B1572" s="59"/>
      <c r="C1572" s="59"/>
      <c r="D1572" s="59"/>
      <c r="E1572" s="59"/>
      <c r="F1572" s="31"/>
      <c r="G1572" s="31"/>
      <c r="I1572" s="31"/>
      <c r="Q1572" s="31"/>
      <c r="R1572" s="31"/>
      <c r="T1572" s="31"/>
      <c r="W1572" s="31"/>
      <c r="Y1572" s="31"/>
      <c r="AA1572" s="31"/>
      <c r="AC1572" s="57"/>
    </row>
    <row r="1573" spans="1:29" s="19" customFormat="1" hidden="1">
      <c r="A1573" s="31"/>
      <c r="B1573" s="59"/>
      <c r="C1573" s="59"/>
      <c r="D1573" s="59"/>
      <c r="E1573" s="59"/>
      <c r="F1573" s="31"/>
      <c r="G1573" s="31"/>
      <c r="I1573" s="31"/>
      <c r="Q1573" s="31"/>
      <c r="R1573" s="31"/>
      <c r="T1573" s="31"/>
      <c r="W1573" s="31"/>
      <c r="Y1573" s="31"/>
      <c r="AA1573" s="31"/>
      <c r="AC1573" s="57"/>
    </row>
    <row r="1574" spans="1:29" s="19" customFormat="1" hidden="1">
      <c r="A1574" s="31"/>
      <c r="B1574" s="59"/>
      <c r="C1574" s="59"/>
      <c r="D1574" s="59"/>
      <c r="E1574" s="59"/>
      <c r="F1574" s="31"/>
      <c r="G1574" s="31"/>
      <c r="I1574" s="31"/>
      <c r="Q1574" s="31"/>
      <c r="R1574" s="31"/>
      <c r="T1574" s="31"/>
      <c r="W1574" s="31"/>
      <c r="Y1574" s="31"/>
      <c r="AA1574" s="31"/>
      <c r="AC1574" s="57"/>
    </row>
    <row r="1575" spans="1:29" s="19" customFormat="1" hidden="1">
      <c r="A1575" s="31"/>
      <c r="B1575" s="59"/>
      <c r="C1575" s="59"/>
      <c r="D1575" s="59"/>
      <c r="E1575" s="59"/>
      <c r="F1575" s="31"/>
      <c r="G1575" s="31"/>
      <c r="I1575" s="31"/>
      <c r="Q1575" s="31"/>
      <c r="R1575" s="31"/>
      <c r="T1575" s="31"/>
      <c r="W1575" s="31"/>
      <c r="Y1575" s="31"/>
      <c r="AA1575" s="31"/>
      <c r="AC1575" s="57"/>
    </row>
    <row r="1576" spans="1:29" s="19" customFormat="1" hidden="1">
      <c r="A1576" s="31"/>
      <c r="B1576" s="59"/>
      <c r="C1576" s="59"/>
      <c r="D1576" s="59"/>
      <c r="E1576" s="59"/>
      <c r="F1576" s="31"/>
      <c r="G1576" s="31"/>
      <c r="I1576" s="31"/>
      <c r="Q1576" s="31"/>
      <c r="R1576" s="31"/>
      <c r="T1576" s="31"/>
      <c r="W1576" s="31"/>
      <c r="Y1576" s="31"/>
      <c r="AA1576" s="31"/>
      <c r="AC1576" s="57"/>
    </row>
    <row r="1577" spans="1:29" s="19" customFormat="1" hidden="1">
      <c r="A1577" s="31"/>
      <c r="B1577" s="59"/>
      <c r="C1577" s="59"/>
      <c r="D1577" s="59"/>
      <c r="E1577" s="59"/>
      <c r="F1577" s="31"/>
      <c r="G1577" s="31"/>
      <c r="I1577" s="31"/>
      <c r="Q1577" s="31"/>
      <c r="R1577" s="31"/>
      <c r="T1577" s="31"/>
      <c r="W1577" s="31"/>
      <c r="Y1577" s="31"/>
      <c r="AA1577" s="31"/>
      <c r="AC1577" s="57"/>
    </row>
    <row r="1578" spans="1:29" s="19" customFormat="1" hidden="1">
      <c r="A1578" s="31"/>
      <c r="B1578" s="59"/>
      <c r="C1578" s="59"/>
      <c r="D1578" s="59"/>
      <c r="E1578" s="59"/>
      <c r="F1578" s="31"/>
      <c r="G1578" s="31"/>
      <c r="I1578" s="31"/>
      <c r="Q1578" s="31"/>
      <c r="R1578" s="31"/>
      <c r="T1578" s="31"/>
      <c r="W1578" s="31"/>
      <c r="Y1578" s="31"/>
      <c r="AA1578" s="31"/>
      <c r="AC1578" s="57"/>
    </row>
    <row r="1579" spans="1:29" s="19" customFormat="1" hidden="1">
      <c r="A1579" s="31"/>
      <c r="B1579" s="59"/>
      <c r="C1579" s="59"/>
      <c r="D1579" s="59"/>
      <c r="E1579" s="59"/>
      <c r="F1579" s="31"/>
      <c r="G1579" s="31"/>
      <c r="I1579" s="31"/>
      <c r="Q1579" s="31"/>
      <c r="R1579" s="31"/>
      <c r="T1579" s="31"/>
      <c r="W1579" s="31"/>
      <c r="Y1579" s="31"/>
      <c r="AA1579" s="31"/>
      <c r="AC1579" s="57"/>
    </row>
    <row r="1580" spans="1:29" s="19" customFormat="1" hidden="1">
      <c r="A1580" s="31"/>
      <c r="B1580" s="59"/>
      <c r="C1580" s="59"/>
      <c r="D1580" s="59"/>
      <c r="E1580" s="59"/>
      <c r="F1580" s="31"/>
      <c r="G1580" s="31"/>
      <c r="I1580" s="31"/>
      <c r="Q1580" s="31"/>
      <c r="R1580" s="31"/>
      <c r="T1580" s="31"/>
      <c r="W1580" s="31"/>
      <c r="Y1580" s="31"/>
      <c r="AA1580" s="31"/>
      <c r="AC1580" s="57"/>
    </row>
    <row r="1581" spans="1:29" s="19" customFormat="1" hidden="1">
      <c r="A1581" s="31"/>
      <c r="B1581" s="59"/>
      <c r="C1581" s="59"/>
      <c r="D1581" s="59"/>
      <c r="E1581" s="59"/>
      <c r="F1581" s="31"/>
      <c r="G1581" s="31"/>
      <c r="I1581" s="31"/>
      <c r="Q1581" s="31"/>
      <c r="R1581" s="31"/>
      <c r="T1581" s="31"/>
      <c r="W1581" s="31"/>
      <c r="Y1581" s="31"/>
      <c r="AA1581" s="31"/>
      <c r="AC1581" s="57"/>
    </row>
    <row r="1582" spans="1:29" s="19" customFormat="1" hidden="1">
      <c r="A1582" s="31"/>
      <c r="B1582" s="59"/>
      <c r="C1582" s="59"/>
      <c r="D1582" s="59"/>
      <c r="E1582" s="59"/>
      <c r="F1582" s="31"/>
      <c r="G1582" s="31"/>
      <c r="I1582" s="31"/>
      <c r="Q1582" s="31"/>
      <c r="R1582" s="31"/>
      <c r="T1582" s="31"/>
      <c r="W1582" s="31"/>
      <c r="Y1582" s="31"/>
      <c r="AA1582" s="31"/>
      <c r="AC1582" s="57"/>
    </row>
    <row r="1583" spans="1:29" s="19" customFormat="1" hidden="1">
      <c r="A1583" s="31"/>
      <c r="B1583" s="59"/>
      <c r="C1583" s="59"/>
      <c r="D1583" s="59"/>
      <c r="E1583" s="59"/>
      <c r="F1583" s="31"/>
      <c r="G1583" s="31"/>
      <c r="I1583" s="31"/>
      <c r="Q1583" s="31"/>
      <c r="R1583" s="31"/>
      <c r="T1583" s="31"/>
      <c r="W1583" s="31"/>
      <c r="Y1583" s="31"/>
      <c r="AA1583" s="31"/>
      <c r="AC1583" s="57"/>
    </row>
    <row r="1584" spans="1:29" s="19" customFormat="1" hidden="1">
      <c r="A1584" s="31"/>
      <c r="B1584" s="59"/>
      <c r="C1584" s="59"/>
      <c r="D1584" s="59"/>
      <c r="E1584" s="59"/>
      <c r="F1584" s="31"/>
      <c r="G1584" s="31"/>
      <c r="I1584" s="31"/>
      <c r="Q1584" s="31"/>
      <c r="R1584" s="31"/>
      <c r="T1584" s="31"/>
      <c r="W1584" s="31"/>
      <c r="Y1584" s="31"/>
      <c r="AA1584" s="31"/>
      <c r="AC1584" s="57"/>
    </row>
    <row r="1585" spans="1:29" s="19" customFormat="1" hidden="1">
      <c r="A1585" s="31"/>
      <c r="B1585" s="59"/>
      <c r="C1585" s="59"/>
      <c r="D1585" s="59"/>
      <c r="E1585" s="59"/>
      <c r="F1585" s="31"/>
      <c r="G1585" s="31"/>
      <c r="I1585" s="31"/>
      <c r="Q1585" s="31"/>
      <c r="R1585" s="31"/>
      <c r="T1585" s="31"/>
      <c r="W1585" s="31"/>
      <c r="Y1585" s="31"/>
      <c r="AA1585" s="31"/>
      <c r="AC1585" s="57"/>
    </row>
    <row r="1586" spans="1:29" s="19" customFormat="1" hidden="1">
      <c r="A1586" s="31"/>
      <c r="B1586" s="59"/>
      <c r="C1586" s="59"/>
      <c r="D1586" s="59"/>
      <c r="E1586" s="59"/>
      <c r="F1586" s="31"/>
      <c r="G1586" s="31"/>
      <c r="I1586" s="31"/>
      <c r="Q1586" s="31"/>
      <c r="R1586" s="31"/>
      <c r="T1586" s="31"/>
      <c r="W1586" s="31"/>
      <c r="Y1586" s="31"/>
      <c r="AA1586" s="31"/>
      <c r="AC1586" s="57"/>
    </row>
    <row r="1587" spans="1:29" s="19" customFormat="1" hidden="1">
      <c r="A1587" s="31"/>
      <c r="B1587" s="59"/>
      <c r="C1587" s="59"/>
      <c r="D1587" s="59"/>
      <c r="E1587" s="59"/>
      <c r="F1587" s="31"/>
      <c r="G1587" s="31"/>
      <c r="I1587" s="31"/>
      <c r="Q1587" s="31"/>
      <c r="R1587" s="31"/>
      <c r="T1587" s="31"/>
      <c r="W1587" s="31"/>
      <c r="Y1587" s="31"/>
      <c r="AA1587" s="31"/>
      <c r="AC1587" s="57"/>
    </row>
    <row r="1588" spans="1:29" s="19" customFormat="1" hidden="1">
      <c r="A1588" s="31"/>
      <c r="B1588" s="59"/>
      <c r="C1588" s="59"/>
      <c r="D1588" s="59"/>
      <c r="E1588" s="59"/>
      <c r="F1588" s="31"/>
      <c r="G1588" s="31"/>
      <c r="I1588" s="31"/>
      <c r="Q1588" s="31"/>
      <c r="R1588" s="31"/>
      <c r="T1588" s="31"/>
      <c r="W1588" s="31"/>
      <c r="Y1588" s="31"/>
      <c r="AA1588" s="31"/>
      <c r="AC1588" s="57"/>
    </row>
    <row r="1589" spans="1:29" s="19" customFormat="1" hidden="1">
      <c r="A1589" s="31"/>
      <c r="B1589" s="59"/>
      <c r="C1589" s="59"/>
      <c r="D1589" s="59"/>
      <c r="E1589" s="59"/>
      <c r="F1589" s="31"/>
      <c r="G1589" s="31"/>
      <c r="I1589" s="31"/>
      <c r="Q1589" s="31"/>
      <c r="R1589" s="31"/>
      <c r="T1589" s="31"/>
      <c r="W1589" s="31"/>
      <c r="Y1589" s="31"/>
      <c r="AA1589" s="31"/>
      <c r="AC1589" s="57"/>
    </row>
    <row r="1590" spans="1:29" s="19" customFormat="1" hidden="1">
      <c r="A1590" s="31"/>
      <c r="B1590" s="59"/>
      <c r="C1590" s="59"/>
      <c r="D1590" s="59"/>
      <c r="E1590" s="59"/>
      <c r="F1590" s="31"/>
      <c r="G1590" s="31"/>
      <c r="I1590" s="31"/>
      <c r="Q1590" s="31"/>
      <c r="R1590" s="31"/>
      <c r="T1590" s="31"/>
      <c r="W1590" s="31"/>
      <c r="Y1590" s="31"/>
      <c r="AA1590" s="31"/>
      <c r="AC1590" s="57"/>
    </row>
    <row r="1591" spans="1:29" s="19" customFormat="1" hidden="1">
      <c r="A1591" s="31"/>
      <c r="B1591" s="59"/>
      <c r="C1591" s="59"/>
      <c r="D1591" s="59"/>
      <c r="E1591" s="59"/>
      <c r="F1591" s="31"/>
      <c r="G1591" s="31"/>
      <c r="I1591" s="31"/>
      <c r="Q1591" s="31"/>
      <c r="R1591" s="31"/>
      <c r="T1591" s="31"/>
      <c r="W1591" s="31"/>
      <c r="Y1591" s="31"/>
      <c r="AA1591" s="31"/>
      <c r="AC1591" s="57"/>
    </row>
    <row r="1592" spans="1:29" s="19" customFormat="1" hidden="1">
      <c r="A1592" s="31"/>
      <c r="B1592" s="59"/>
      <c r="C1592" s="59"/>
      <c r="D1592" s="59"/>
      <c r="E1592" s="59"/>
      <c r="F1592" s="31"/>
      <c r="G1592" s="31"/>
      <c r="I1592" s="31"/>
      <c r="Q1592" s="31"/>
      <c r="R1592" s="31"/>
      <c r="T1592" s="31"/>
      <c r="W1592" s="31"/>
      <c r="Y1592" s="31"/>
      <c r="AA1592" s="31"/>
      <c r="AC1592" s="57"/>
    </row>
    <row r="1593" spans="1:29" s="19" customFormat="1" hidden="1">
      <c r="A1593" s="31"/>
      <c r="B1593" s="59"/>
      <c r="C1593" s="59"/>
      <c r="D1593" s="59"/>
      <c r="E1593" s="59"/>
      <c r="F1593" s="31"/>
      <c r="G1593" s="31"/>
      <c r="I1593" s="31"/>
      <c r="Q1593" s="31"/>
      <c r="R1593" s="31"/>
      <c r="T1593" s="31"/>
      <c r="W1593" s="31"/>
      <c r="Y1593" s="31"/>
      <c r="AA1593" s="31"/>
      <c r="AC1593" s="57"/>
    </row>
    <row r="1594" spans="1:29" s="19" customFormat="1" hidden="1">
      <c r="A1594" s="31"/>
      <c r="B1594" s="59"/>
      <c r="C1594" s="59"/>
      <c r="D1594" s="59"/>
      <c r="E1594" s="59"/>
      <c r="F1594" s="31"/>
      <c r="G1594" s="31"/>
      <c r="I1594" s="31"/>
      <c r="Q1594" s="31"/>
      <c r="R1594" s="31"/>
      <c r="T1594" s="31"/>
      <c r="W1594" s="31"/>
      <c r="Y1594" s="31"/>
      <c r="AA1594" s="31"/>
      <c r="AC1594" s="57"/>
    </row>
    <row r="1595" spans="1:29" s="19" customFormat="1" hidden="1">
      <c r="A1595" s="31"/>
      <c r="B1595" s="59"/>
      <c r="C1595" s="59"/>
      <c r="D1595" s="59"/>
      <c r="E1595" s="59"/>
      <c r="F1595" s="31"/>
      <c r="G1595" s="31"/>
      <c r="I1595" s="31"/>
      <c r="Q1595" s="31"/>
      <c r="R1595" s="31"/>
      <c r="T1595" s="31"/>
      <c r="W1595" s="31"/>
      <c r="Y1595" s="31"/>
      <c r="AA1595" s="31"/>
      <c r="AC1595" s="57"/>
    </row>
    <row r="1596" spans="1:29" s="19" customFormat="1" hidden="1">
      <c r="A1596" s="31"/>
      <c r="B1596" s="59"/>
      <c r="C1596" s="59"/>
      <c r="D1596" s="59"/>
      <c r="E1596" s="59"/>
      <c r="F1596" s="31"/>
      <c r="G1596" s="31"/>
      <c r="I1596" s="31"/>
      <c r="Q1596" s="31"/>
      <c r="R1596" s="31"/>
      <c r="T1596" s="31"/>
      <c r="W1596" s="31"/>
      <c r="Y1596" s="31"/>
      <c r="AA1596" s="31"/>
      <c r="AC1596" s="57"/>
    </row>
    <row r="1597" spans="1:29" s="19" customFormat="1" hidden="1">
      <c r="B1597" s="64"/>
      <c r="C1597" s="64"/>
      <c r="D1597" s="64"/>
      <c r="E1597" s="64"/>
      <c r="I1597" s="31"/>
      <c r="Q1597" s="31"/>
      <c r="R1597" s="31"/>
      <c r="T1597" s="31"/>
      <c r="W1597" s="31"/>
      <c r="Y1597" s="31"/>
      <c r="AA1597" s="31"/>
      <c r="AC1597" s="57"/>
    </row>
    <row r="1598" spans="1:29" s="19" customFormat="1" hidden="1">
      <c r="B1598" s="64"/>
      <c r="C1598" s="64"/>
      <c r="D1598" s="64"/>
      <c r="E1598" s="64"/>
      <c r="I1598" s="31"/>
      <c r="Q1598" s="31"/>
      <c r="R1598" s="31"/>
      <c r="T1598" s="31"/>
      <c r="W1598" s="31"/>
      <c r="Y1598" s="31"/>
      <c r="AA1598" s="31"/>
      <c r="AC1598" s="57"/>
    </row>
    <row r="1599" spans="1:29" s="19" customFormat="1" hidden="1">
      <c r="B1599" s="64"/>
      <c r="C1599" s="64"/>
      <c r="D1599" s="64"/>
      <c r="E1599" s="64"/>
      <c r="I1599" s="31"/>
      <c r="Q1599" s="31"/>
      <c r="R1599" s="31"/>
      <c r="T1599" s="31"/>
      <c r="W1599" s="31"/>
      <c r="Y1599" s="31"/>
      <c r="AA1599" s="31"/>
      <c r="AC1599" s="57"/>
    </row>
    <row r="1600" spans="1:29" s="19" customFormat="1" hidden="1">
      <c r="B1600" s="64"/>
      <c r="C1600" s="64"/>
      <c r="D1600" s="64"/>
      <c r="E1600" s="64"/>
      <c r="I1600" s="31"/>
      <c r="Q1600" s="31"/>
      <c r="R1600" s="31"/>
      <c r="T1600" s="31"/>
      <c r="W1600" s="31"/>
      <c r="Y1600" s="31"/>
      <c r="AA1600" s="31"/>
      <c r="AC1600" s="57"/>
    </row>
    <row r="1601" spans="2:29" s="19" customFormat="1" hidden="1">
      <c r="B1601" s="64"/>
      <c r="C1601" s="64"/>
      <c r="D1601" s="64"/>
      <c r="E1601" s="64"/>
      <c r="I1601" s="31"/>
      <c r="Q1601" s="31"/>
      <c r="R1601" s="31"/>
      <c r="T1601" s="31"/>
      <c r="W1601" s="31"/>
      <c r="Y1601" s="31"/>
      <c r="AA1601" s="31"/>
      <c r="AC1601" s="57"/>
    </row>
    <row r="1602" spans="2:29" s="19" customFormat="1" hidden="1">
      <c r="B1602" s="64"/>
      <c r="C1602" s="64"/>
      <c r="D1602" s="64"/>
      <c r="E1602" s="64"/>
      <c r="I1602" s="31"/>
      <c r="Q1602" s="31"/>
      <c r="R1602" s="31"/>
      <c r="T1602" s="31"/>
      <c r="W1602" s="31"/>
      <c r="Y1602" s="31"/>
      <c r="AA1602" s="31"/>
      <c r="AC1602" s="57"/>
    </row>
    <row r="1603" spans="2:29" s="19" customFormat="1" hidden="1">
      <c r="B1603" s="64"/>
      <c r="C1603" s="64"/>
      <c r="D1603" s="64"/>
      <c r="E1603" s="64"/>
      <c r="I1603" s="31"/>
      <c r="Q1603" s="31"/>
      <c r="R1603" s="31"/>
      <c r="T1603" s="31"/>
      <c r="W1603" s="31"/>
      <c r="Y1603" s="31"/>
      <c r="AA1603" s="31"/>
      <c r="AC1603" s="57"/>
    </row>
    <row r="1604" spans="2:29" s="19" customFormat="1" hidden="1">
      <c r="B1604" s="64"/>
      <c r="C1604" s="64"/>
      <c r="D1604" s="64"/>
      <c r="E1604" s="64"/>
      <c r="I1604" s="31"/>
      <c r="Q1604" s="31"/>
      <c r="R1604" s="31"/>
      <c r="T1604" s="31"/>
      <c r="W1604" s="31"/>
      <c r="Y1604" s="31"/>
      <c r="AA1604" s="31"/>
      <c r="AC1604" s="57"/>
    </row>
    <row r="1605" spans="2:29" s="19" customFormat="1" hidden="1">
      <c r="B1605" s="64"/>
      <c r="C1605" s="64"/>
      <c r="D1605" s="64"/>
      <c r="E1605" s="64"/>
      <c r="I1605" s="31"/>
      <c r="Q1605" s="31"/>
      <c r="R1605" s="31"/>
      <c r="T1605" s="31"/>
      <c r="W1605" s="31"/>
      <c r="Y1605" s="31"/>
      <c r="AA1605" s="31"/>
      <c r="AC1605" s="57"/>
    </row>
    <row r="1606" spans="2:29" s="19" customFormat="1" hidden="1">
      <c r="B1606" s="64"/>
      <c r="C1606" s="64"/>
      <c r="D1606" s="64"/>
      <c r="E1606" s="64"/>
      <c r="I1606" s="31"/>
      <c r="Q1606" s="31"/>
      <c r="R1606" s="31"/>
      <c r="T1606" s="31"/>
      <c r="W1606" s="31"/>
      <c r="Y1606" s="31"/>
      <c r="AA1606" s="31"/>
      <c r="AC1606" s="57"/>
    </row>
    <row r="1607" spans="2:29" s="19" customFormat="1" hidden="1">
      <c r="B1607" s="64"/>
      <c r="C1607" s="64"/>
      <c r="D1607" s="64"/>
      <c r="E1607" s="64"/>
      <c r="I1607" s="31"/>
      <c r="Q1607" s="31"/>
      <c r="R1607" s="31"/>
      <c r="T1607" s="31"/>
      <c r="W1607" s="31"/>
      <c r="Y1607" s="31"/>
      <c r="AA1607" s="31"/>
      <c r="AC1607" s="57"/>
    </row>
    <row r="1608" spans="2:29" s="19" customFormat="1" hidden="1">
      <c r="B1608" s="64"/>
      <c r="C1608" s="64"/>
      <c r="D1608" s="64"/>
      <c r="E1608" s="64"/>
      <c r="I1608" s="31"/>
      <c r="Q1608" s="31"/>
      <c r="R1608" s="31"/>
      <c r="T1608" s="31"/>
      <c r="W1608" s="31"/>
      <c r="Y1608" s="31"/>
      <c r="AA1608" s="31"/>
      <c r="AC1608" s="57"/>
    </row>
    <row r="1609" spans="2:29" s="19" customFormat="1" hidden="1">
      <c r="B1609" s="64"/>
      <c r="C1609" s="64"/>
      <c r="D1609" s="64"/>
      <c r="E1609" s="64"/>
      <c r="I1609" s="31"/>
      <c r="Q1609" s="31"/>
      <c r="R1609" s="31"/>
      <c r="T1609" s="31"/>
      <c r="W1609" s="31"/>
      <c r="Y1609" s="31"/>
      <c r="AA1609" s="31"/>
      <c r="AC1609" s="57"/>
    </row>
    <row r="1610" spans="2:29" s="19" customFormat="1" hidden="1">
      <c r="B1610" s="64"/>
      <c r="C1610" s="64"/>
      <c r="D1610" s="64"/>
      <c r="E1610" s="64"/>
      <c r="I1610" s="31"/>
      <c r="Q1610" s="31"/>
      <c r="R1610" s="31"/>
      <c r="T1610" s="31"/>
      <c r="W1610" s="31"/>
      <c r="Y1610" s="31"/>
      <c r="AA1610" s="31"/>
      <c r="AC1610" s="57"/>
    </row>
    <row r="1611" spans="2:29" s="19" customFormat="1" hidden="1">
      <c r="B1611" s="64"/>
      <c r="C1611" s="64"/>
      <c r="D1611" s="64"/>
      <c r="E1611" s="64"/>
      <c r="I1611" s="31"/>
      <c r="Q1611" s="31"/>
      <c r="R1611" s="31"/>
      <c r="T1611" s="31"/>
      <c r="W1611" s="31"/>
      <c r="Y1611" s="31"/>
      <c r="AA1611" s="31"/>
      <c r="AC1611" s="57"/>
    </row>
    <row r="1612" spans="2:29" s="19" customFormat="1" hidden="1">
      <c r="B1612" s="64"/>
      <c r="C1612" s="64"/>
      <c r="D1612" s="64"/>
      <c r="E1612" s="64"/>
      <c r="I1612" s="31"/>
      <c r="Q1612" s="31"/>
      <c r="R1612" s="31"/>
      <c r="T1612" s="31"/>
      <c r="W1612" s="31"/>
      <c r="Y1612" s="31"/>
      <c r="AA1612" s="31"/>
      <c r="AC1612" s="57"/>
    </row>
    <row r="1613" spans="2:29" s="19" customFormat="1" hidden="1">
      <c r="B1613" s="64"/>
      <c r="C1613" s="64"/>
      <c r="D1613" s="64"/>
      <c r="E1613" s="64"/>
      <c r="I1613" s="31"/>
      <c r="Q1613" s="31"/>
      <c r="R1613" s="31"/>
      <c r="T1613" s="31"/>
      <c r="W1613" s="31"/>
      <c r="Y1613" s="31"/>
      <c r="AA1613" s="31"/>
      <c r="AC1613" s="57"/>
    </row>
    <row r="1614" spans="2:29" s="19" customFormat="1" hidden="1">
      <c r="B1614" s="64"/>
      <c r="C1614" s="64"/>
      <c r="D1614" s="64"/>
      <c r="E1614" s="64"/>
      <c r="I1614" s="31"/>
      <c r="Q1614" s="31"/>
      <c r="R1614" s="31"/>
      <c r="T1614" s="31"/>
      <c r="W1614" s="31"/>
      <c r="Y1614" s="31"/>
      <c r="AA1614" s="31"/>
      <c r="AC1614" s="57"/>
    </row>
    <row r="1615" spans="2:29" s="19" customFormat="1" hidden="1">
      <c r="B1615" s="64"/>
      <c r="C1615" s="64"/>
      <c r="D1615" s="64"/>
      <c r="E1615" s="64"/>
      <c r="I1615" s="31"/>
      <c r="Q1615" s="31"/>
      <c r="R1615" s="31"/>
      <c r="T1615" s="31"/>
      <c r="W1615" s="31"/>
      <c r="Y1615" s="31"/>
      <c r="AA1615" s="31"/>
      <c r="AC1615" s="57"/>
    </row>
    <row r="1616" spans="2:29" s="19" customFormat="1" hidden="1">
      <c r="B1616" s="64"/>
      <c r="C1616" s="64"/>
      <c r="D1616" s="64"/>
      <c r="E1616" s="64"/>
      <c r="I1616" s="31"/>
      <c r="Q1616" s="31"/>
      <c r="R1616" s="31"/>
      <c r="T1616" s="31"/>
      <c r="W1616" s="31"/>
      <c r="Y1616" s="31"/>
      <c r="AA1616" s="31"/>
      <c r="AC1616" s="57"/>
    </row>
    <row r="1617" spans="2:29" s="19" customFormat="1" hidden="1">
      <c r="B1617" s="64"/>
      <c r="C1617" s="64"/>
      <c r="D1617" s="64"/>
      <c r="E1617" s="64"/>
      <c r="I1617" s="31"/>
      <c r="Q1617" s="31"/>
      <c r="R1617" s="31"/>
      <c r="T1617" s="31"/>
      <c r="W1617" s="31"/>
      <c r="Y1617" s="31"/>
      <c r="AA1617" s="31"/>
      <c r="AC1617" s="57"/>
    </row>
    <row r="1618" spans="2:29" s="19" customFormat="1" hidden="1">
      <c r="B1618" s="64"/>
      <c r="C1618" s="64"/>
      <c r="D1618" s="64"/>
      <c r="E1618" s="64"/>
      <c r="I1618" s="31"/>
      <c r="Q1618" s="31"/>
      <c r="R1618" s="31"/>
      <c r="T1618" s="31"/>
      <c r="W1618" s="31"/>
      <c r="Y1618" s="31"/>
      <c r="AA1618" s="31"/>
      <c r="AC1618" s="57"/>
    </row>
    <row r="1619" spans="2:29" s="19" customFormat="1" hidden="1">
      <c r="B1619" s="64"/>
      <c r="C1619" s="64"/>
      <c r="D1619" s="64"/>
      <c r="E1619" s="64"/>
      <c r="I1619" s="31"/>
      <c r="Q1619" s="31"/>
      <c r="R1619" s="31"/>
      <c r="T1619" s="31"/>
      <c r="W1619" s="31"/>
      <c r="Y1619" s="31"/>
      <c r="AA1619" s="31"/>
      <c r="AC1619" s="57"/>
    </row>
    <row r="1620" spans="2:29" s="19" customFormat="1" hidden="1">
      <c r="B1620" s="64"/>
      <c r="C1620" s="64"/>
      <c r="D1620" s="64"/>
      <c r="E1620" s="64"/>
      <c r="I1620" s="31"/>
      <c r="Q1620" s="31"/>
      <c r="R1620" s="31"/>
      <c r="T1620" s="31"/>
      <c r="W1620" s="31"/>
      <c r="Y1620" s="31"/>
      <c r="AA1620" s="31"/>
      <c r="AC1620" s="57"/>
    </row>
    <row r="1621" spans="2:29" s="19" customFormat="1" hidden="1">
      <c r="B1621" s="64"/>
      <c r="C1621" s="64"/>
      <c r="D1621" s="64"/>
      <c r="E1621" s="64"/>
      <c r="I1621" s="31"/>
      <c r="Q1621" s="31"/>
      <c r="R1621" s="31"/>
      <c r="T1621" s="31"/>
      <c r="W1621" s="31"/>
      <c r="Y1621" s="31"/>
      <c r="AA1621" s="31"/>
      <c r="AC1621" s="57"/>
    </row>
    <row r="1622" spans="2:29" s="19" customFormat="1" hidden="1">
      <c r="B1622" s="64"/>
      <c r="C1622" s="64"/>
      <c r="D1622" s="64"/>
      <c r="E1622" s="64"/>
      <c r="I1622" s="31"/>
      <c r="Q1622" s="31"/>
      <c r="R1622" s="31"/>
      <c r="T1622" s="31"/>
      <c r="W1622" s="31"/>
      <c r="Y1622" s="31"/>
      <c r="AA1622" s="31"/>
      <c r="AC1622" s="57"/>
    </row>
    <row r="1623" spans="2:29" s="19" customFormat="1" hidden="1">
      <c r="B1623" s="64"/>
      <c r="C1623" s="64"/>
      <c r="D1623" s="64"/>
      <c r="E1623" s="64"/>
      <c r="I1623" s="31"/>
      <c r="Q1623" s="31"/>
      <c r="R1623" s="31"/>
      <c r="T1623" s="31"/>
      <c r="W1623" s="31"/>
      <c r="Y1623" s="31"/>
      <c r="AA1623" s="31"/>
      <c r="AC1623" s="57"/>
    </row>
    <row r="1624" spans="2:29" s="19" customFormat="1" hidden="1">
      <c r="B1624" s="64"/>
      <c r="C1624" s="64"/>
      <c r="D1624" s="64"/>
      <c r="E1624" s="64"/>
      <c r="I1624" s="31"/>
      <c r="Q1624" s="31"/>
      <c r="R1624" s="31"/>
      <c r="T1624" s="31"/>
      <c r="W1624" s="31"/>
      <c r="Y1624" s="31"/>
      <c r="AA1624" s="31"/>
      <c r="AC1624" s="57"/>
    </row>
    <row r="1625" spans="2:29" s="19" customFormat="1" hidden="1">
      <c r="B1625" s="64"/>
      <c r="C1625" s="64"/>
      <c r="D1625" s="64"/>
      <c r="E1625" s="64"/>
      <c r="I1625" s="31"/>
      <c r="Q1625" s="31"/>
      <c r="R1625" s="31"/>
      <c r="T1625" s="31"/>
      <c r="W1625" s="31"/>
      <c r="Y1625" s="31"/>
      <c r="AA1625" s="31"/>
      <c r="AC1625" s="57"/>
    </row>
    <row r="1626" spans="2:29" s="19" customFormat="1" hidden="1">
      <c r="B1626" s="64"/>
      <c r="C1626" s="64"/>
      <c r="D1626" s="64"/>
      <c r="E1626" s="64"/>
      <c r="I1626" s="31"/>
      <c r="Q1626" s="31"/>
      <c r="R1626" s="31"/>
      <c r="T1626" s="31"/>
      <c r="W1626" s="31"/>
      <c r="Y1626" s="31"/>
      <c r="AA1626" s="31"/>
      <c r="AC1626" s="57"/>
    </row>
    <row r="1627" spans="2:29" s="19" customFormat="1" hidden="1">
      <c r="B1627" s="64"/>
      <c r="C1627" s="64"/>
      <c r="D1627" s="64"/>
      <c r="E1627" s="64"/>
      <c r="I1627" s="31"/>
      <c r="Q1627" s="31"/>
      <c r="R1627" s="31"/>
      <c r="T1627" s="31"/>
      <c r="W1627" s="31"/>
      <c r="Y1627" s="31"/>
      <c r="AA1627" s="31"/>
      <c r="AC1627" s="57"/>
    </row>
    <row r="1628" spans="2:29" s="19" customFormat="1" hidden="1">
      <c r="B1628" s="64"/>
      <c r="C1628" s="64"/>
      <c r="D1628" s="64"/>
      <c r="E1628" s="64"/>
      <c r="I1628" s="31"/>
      <c r="Q1628" s="31"/>
      <c r="R1628" s="31"/>
      <c r="T1628" s="31"/>
      <c r="W1628" s="31"/>
      <c r="Y1628" s="31"/>
      <c r="AA1628" s="31"/>
      <c r="AC1628" s="57"/>
    </row>
    <row r="1629" spans="2:29" s="19" customFormat="1" hidden="1">
      <c r="B1629" s="64"/>
      <c r="C1629" s="64"/>
      <c r="D1629" s="64"/>
      <c r="E1629" s="64"/>
      <c r="I1629" s="31"/>
      <c r="Q1629" s="31"/>
      <c r="R1629" s="31"/>
      <c r="T1629" s="31"/>
      <c r="W1629" s="31"/>
      <c r="Y1629" s="31"/>
      <c r="AA1629" s="31"/>
      <c r="AC1629" s="57"/>
    </row>
    <row r="1630" spans="2:29" s="19" customFormat="1" hidden="1">
      <c r="B1630" s="64"/>
      <c r="C1630" s="64"/>
      <c r="D1630" s="64"/>
      <c r="E1630" s="64"/>
      <c r="I1630" s="31"/>
      <c r="Q1630" s="31"/>
      <c r="R1630" s="31"/>
      <c r="T1630" s="31"/>
      <c r="W1630" s="31"/>
      <c r="Y1630" s="31"/>
      <c r="AA1630" s="31"/>
      <c r="AC1630" s="57"/>
    </row>
    <row r="1631" spans="2:29" s="19" customFormat="1" hidden="1">
      <c r="B1631" s="64"/>
      <c r="C1631" s="64"/>
      <c r="D1631" s="64"/>
      <c r="E1631" s="64"/>
      <c r="I1631" s="31"/>
      <c r="Q1631" s="31"/>
      <c r="R1631" s="31"/>
      <c r="T1631" s="31"/>
      <c r="W1631" s="31"/>
      <c r="Y1631" s="31"/>
      <c r="AA1631" s="31"/>
      <c r="AC1631" s="57"/>
    </row>
    <row r="1632" spans="2:29" s="19" customFormat="1" hidden="1">
      <c r="B1632" s="64"/>
      <c r="C1632" s="64"/>
      <c r="D1632" s="64"/>
      <c r="E1632" s="64"/>
      <c r="I1632" s="31"/>
      <c r="Q1632" s="31"/>
      <c r="R1632" s="31"/>
      <c r="T1632" s="31"/>
      <c r="W1632" s="31"/>
      <c r="Y1632" s="31"/>
      <c r="AA1632" s="31"/>
      <c r="AC1632" s="57"/>
    </row>
    <row r="1633" spans="2:29" s="19" customFormat="1" hidden="1">
      <c r="B1633" s="64"/>
      <c r="C1633" s="64"/>
      <c r="D1633" s="64"/>
      <c r="E1633" s="64"/>
      <c r="I1633" s="31"/>
      <c r="Q1633" s="31"/>
      <c r="R1633" s="31"/>
      <c r="T1633" s="31"/>
      <c r="W1633" s="31"/>
      <c r="Y1633" s="31"/>
      <c r="AA1633" s="31"/>
      <c r="AC1633" s="57"/>
    </row>
    <row r="1634" spans="2:29" s="19" customFormat="1" hidden="1">
      <c r="B1634" s="64"/>
      <c r="C1634" s="64"/>
      <c r="D1634" s="64"/>
      <c r="E1634" s="64"/>
      <c r="I1634" s="31"/>
      <c r="Q1634" s="31"/>
      <c r="R1634" s="31"/>
      <c r="T1634" s="31"/>
      <c r="W1634" s="31"/>
      <c r="Y1634" s="31"/>
      <c r="AA1634" s="31"/>
      <c r="AC1634" s="57"/>
    </row>
    <row r="1635" spans="2:29" s="19" customFormat="1" hidden="1">
      <c r="B1635" s="64"/>
      <c r="C1635" s="64"/>
      <c r="D1635" s="64"/>
      <c r="E1635" s="64"/>
      <c r="I1635" s="31"/>
      <c r="Q1635" s="31"/>
      <c r="R1635" s="31"/>
      <c r="T1635" s="31"/>
      <c r="W1635" s="31"/>
      <c r="Y1635" s="31"/>
      <c r="AA1635" s="31"/>
      <c r="AC1635" s="57"/>
    </row>
    <row r="1636" spans="2:29" s="19" customFormat="1" hidden="1">
      <c r="B1636" s="64"/>
      <c r="C1636" s="64"/>
      <c r="D1636" s="64"/>
      <c r="E1636" s="64"/>
      <c r="I1636" s="31"/>
      <c r="Q1636" s="31"/>
      <c r="R1636" s="31"/>
      <c r="T1636" s="31"/>
      <c r="W1636" s="31"/>
      <c r="Y1636" s="31"/>
      <c r="AA1636" s="31"/>
      <c r="AC1636" s="57"/>
    </row>
    <row r="1637" spans="2:29" s="19" customFormat="1" hidden="1">
      <c r="B1637" s="64"/>
      <c r="C1637" s="64"/>
      <c r="D1637" s="64"/>
      <c r="E1637" s="64"/>
      <c r="I1637" s="31"/>
      <c r="Q1637" s="31"/>
      <c r="R1637" s="31"/>
      <c r="T1637" s="31"/>
      <c r="W1637" s="31"/>
      <c r="Y1637" s="31"/>
      <c r="AA1637" s="31"/>
      <c r="AC1637" s="57"/>
    </row>
    <row r="1638" spans="2:29" s="19" customFormat="1" hidden="1">
      <c r="B1638" s="64"/>
      <c r="C1638" s="64"/>
      <c r="D1638" s="64"/>
      <c r="E1638" s="64"/>
      <c r="I1638" s="31"/>
      <c r="Q1638" s="31"/>
      <c r="R1638" s="31"/>
      <c r="T1638" s="31"/>
      <c r="W1638" s="31"/>
      <c r="Y1638" s="31"/>
      <c r="AA1638" s="31"/>
      <c r="AC1638" s="57"/>
    </row>
    <row r="1639" spans="2:29" s="19" customFormat="1" hidden="1">
      <c r="B1639" s="64"/>
      <c r="C1639" s="64"/>
      <c r="D1639" s="64"/>
      <c r="E1639" s="64"/>
      <c r="I1639" s="31"/>
      <c r="Q1639" s="31"/>
      <c r="R1639" s="31"/>
      <c r="T1639" s="31"/>
      <c r="W1639" s="31"/>
      <c r="Y1639" s="31"/>
      <c r="AA1639" s="31"/>
      <c r="AC1639" s="57"/>
    </row>
    <row r="1640" spans="2:29" s="19" customFormat="1" hidden="1">
      <c r="B1640" s="64"/>
      <c r="C1640" s="64"/>
      <c r="D1640" s="64"/>
      <c r="E1640" s="64"/>
      <c r="I1640" s="31"/>
      <c r="Q1640" s="31"/>
      <c r="R1640" s="31"/>
      <c r="T1640" s="31"/>
      <c r="W1640" s="31"/>
      <c r="Y1640" s="31"/>
      <c r="AA1640" s="31"/>
      <c r="AC1640" s="57"/>
    </row>
    <row r="1641" spans="2:29" s="19" customFormat="1" hidden="1">
      <c r="B1641" s="64"/>
      <c r="C1641" s="64"/>
      <c r="D1641" s="64"/>
      <c r="E1641" s="64"/>
      <c r="I1641" s="31"/>
      <c r="Q1641" s="31"/>
      <c r="R1641" s="31"/>
      <c r="T1641" s="31"/>
      <c r="W1641" s="31"/>
      <c r="Y1641" s="31"/>
      <c r="AA1641" s="31"/>
      <c r="AC1641" s="57"/>
    </row>
    <row r="1642" spans="2:29" s="19" customFormat="1" hidden="1">
      <c r="B1642" s="64"/>
      <c r="C1642" s="64"/>
      <c r="D1642" s="64"/>
      <c r="E1642" s="64"/>
      <c r="I1642" s="31"/>
      <c r="Q1642" s="31"/>
      <c r="R1642" s="31"/>
      <c r="T1642" s="31"/>
      <c r="W1642" s="31"/>
      <c r="Y1642" s="31"/>
      <c r="AA1642" s="31"/>
      <c r="AC1642" s="57"/>
    </row>
    <row r="1643" spans="2:29" s="19" customFormat="1" hidden="1">
      <c r="B1643" s="64"/>
      <c r="C1643" s="64"/>
      <c r="D1643" s="64"/>
      <c r="E1643" s="64"/>
      <c r="I1643" s="31"/>
      <c r="Q1643" s="31"/>
      <c r="R1643" s="31"/>
      <c r="T1643" s="31"/>
      <c r="W1643" s="31"/>
      <c r="Y1643" s="31"/>
      <c r="AA1643" s="31"/>
      <c r="AC1643" s="57"/>
    </row>
    <row r="1644" spans="2:29" s="19" customFormat="1" hidden="1">
      <c r="B1644" s="64"/>
      <c r="C1644" s="64"/>
      <c r="D1644" s="64"/>
      <c r="E1644" s="64"/>
      <c r="I1644" s="31"/>
      <c r="Q1644" s="31"/>
      <c r="R1644" s="31"/>
      <c r="T1644" s="31"/>
      <c r="W1644" s="31"/>
      <c r="Y1644" s="31"/>
      <c r="AA1644" s="31"/>
      <c r="AC1644" s="57"/>
    </row>
    <row r="1645" spans="2:29" s="19" customFormat="1" hidden="1">
      <c r="B1645" s="64"/>
      <c r="C1645" s="64"/>
      <c r="D1645" s="64"/>
      <c r="E1645" s="64"/>
      <c r="I1645" s="31"/>
      <c r="Q1645" s="31"/>
      <c r="R1645" s="31"/>
      <c r="T1645" s="31"/>
      <c r="W1645" s="31"/>
      <c r="Y1645" s="31"/>
      <c r="AA1645" s="31"/>
      <c r="AC1645" s="57"/>
    </row>
    <row r="1646" spans="2:29" s="19" customFormat="1" hidden="1">
      <c r="B1646" s="64"/>
      <c r="C1646" s="64"/>
      <c r="D1646" s="64"/>
      <c r="E1646" s="64"/>
      <c r="I1646" s="31"/>
      <c r="Q1646" s="31"/>
      <c r="R1646" s="31"/>
      <c r="T1646" s="31"/>
      <c r="W1646" s="31"/>
      <c r="Y1646" s="31"/>
      <c r="AA1646" s="31"/>
      <c r="AC1646" s="57"/>
    </row>
    <row r="1647" spans="2:29" s="19" customFormat="1" hidden="1">
      <c r="B1647" s="64"/>
      <c r="C1647" s="64"/>
      <c r="D1647" s="64"/>
      <c r="E1647" s="64"/>
      <c r="I1647" s="31"/>
      <c r="Q1647" s="31"/>
      <c r="R1647" s="31"/>
      <c r="T1647" s="31"/>
      <c r="W1647" s="31"/>
      <c r="Y1647" s="31"/>
      <c r="AA1647" s="31"/>
      <c r="AC1647" s="57"/>
    </row>
    <row r="1648" spans="2:29" s="19" customFormat="1" hidden="1">
      <c r="B1648" s="64"/>
      <c r="C1648" s="64"/>
      <c r="D1648" s="64"/>
      <c r="E1648" s="64"/>
      <c r="I1648" s="31"/>
      <c r="Q1648" s="31"/>
      <c r="R1648" s="31"/>
      <c r="T1648" s="31"/>
      <c r="W1648" s="31"/>
      <c r="Y1648" s="31"/>
      <c r="AA1648" s="31"/>
      <c r="AC1648" s="57"/>
    </row>
    <row r="1649" spans="2:29" s="19" customFormat="1" hidden="1">
      <c r="B1649" s="64"/>
      <c r="C1649" s="64"/>
      <c r="D1649" s="64"/>
      <c r="E1649" s="64"/>
      <c r="I1649" s="31"/>
      <c r="Q1649" s="31"/>
      <c r="R1649" s="31"/>
      <c r="T1649" s="31"/>
      <c r="W1649" s="31"/>
      <c r="Y1649" s="31"/>
      <c r="AA1649" s="31"/>
      <c r="AC1649" s="57"/>
    </row>
    <row r="1650" spans="2:29" s="19" customFormat="1" hidden="1">
      <c r="B1650" s="64"/>
      <c r="C1650" s="64"/>
      <c r="D1650" s="64"/>
      <c r="E1650" s="64"/>
      <c r="I1650" s="31"/>
      <c r="Q1650" s="31"/>
      <c r="R1650" s="31"/>
      <c r="T1650" s="31"/>
      <c r="W1650" s="31"/>
      <c r="Y1650" s="31"/>
      <c r="AA1650" s="31"/>
      <c r="AC1650" s="57"/>
    </row>
    <row r="1651" spans="2:29" s="19" customFormat="1" hidden="1">
      <c r="B1651" s="64"/>
      <c r="C1651" s="64"/>
      <c r="D1651" s="64"/>
      <c r="E1651" s="64"/>
      <c r="I1651" s="31"/>
      <c r="Q1651" s="31"/>
      <c r="R1651" s="31"/>
      <c r="T1651" s="31"/>
      <c r="W1651" s="31"/>
      <c r="Y1651" s="31"/>
      <c r="AA1651" s="31"/>
      <c r="AC1651" s="57"/>
    </row>
    <row r="1652" spans="2:29" s="19" customFormat="1" hidden="1">
      <c r="B1652" s="64"/>
      <c r="C1652" s="64"/>
      <c r="D1652" s="64"/>
      <c r="E1652" s="64"/>
      <c r="I1652" s="31"/>
      <c r="Q1652" s="31"/>
      <c r="R1652" s="31"/>
      <c r="T1652" s="31"/>
      <c r="W1652" s="31"/>
      <c r="Y1652" s="31"/>
      <c r="AA1652" s="31"/>
      <c r="AC1652" s="57"/>
    </row>
    <row r="1653" spans="2:29" s="19" customFormat="1" hidden="1">
      <c r="B1653" s="64"/>
      <c r="C1653" s="64"/>
      <c r="D1653" s="64"/>
      <c r="E1653" s="64"/>
      <c r="I1653" s="31"/>
      <c r="Q1653" s="31"/>
      <c r="R1653" s="31"/>
      <c r="T1653" s="31"/>
      <c r="W1653" s="31"/>
      <c r="Y1653" s="31"/>
      <c r="AA1653" s="31"/>
      <c r="AC1653" s="57"/>
    </row>
    <row r="1654" spans="2:29" s="19" customFormat="1" hidden="1">
      <c r="B1654" s="64"/>
      <c r="C1654" s="64"/>
      <c r="D1654" s="64"/>
      <c r="E1654" s="64"/>
      <c r="I1654" s="31"/>
      <c r="Q1654" s="31"/>
      <c r="R1654" s="31"/>
      <c r="T1654" s="31"/>
      <c r="W1654" s="31"/>
      <c r="Y1654" s="31"/>
      <c r="AA1654" s="31"/>
      <c r="AC1654" s="57"/>
    </row>
    <row r="1655" spans="2:29" s="19" customFormat="1" hidden="1">
      <c r="B1655" s="64"/>
      <c r="C1655" s="64"/>
      <c r="D1655" s="64"/>
      <c r="E1655" s="64"/>
      <c r="I1655" s="31"/>
      <c r="Q1655" s="31"/>
      <c r="R1655" s="31"/>
      <c r="T1655" s="31"/>
      <c r="W1655" s="31"/>
      <c r="Y1655" s="31"/>
      <c r="AA1655" s="31"/>
      <c r="AC1655" s="57"/>
    </row>
    <row r="1656" spans="2:29" s="19" customFormat="1" hidden="1">
      <c r="B1656" s="64"/>
      <c r="C1656" s="64"/>
      <c r="D1656" s="64"/>
      <c r="E1656" s="64"/>
      <c r="I1656" s="31"/>
      <c r="Q1656" s="31"/>
      <c r="R1656" s="31"/>
      <c r="T1656" s="31"/>
      <c r="W1656" s="31"/>
      <c r="Y1656" s="31"/>
      <c r="AA1656" s="31"/>
      <c r="AC1656" s="57"/>
    </row>
    <row r="1657" spans="2:29" s="19" customFormat="1" hidden="1">
      <c r="B1657" s="64"/>
      <c r="C1657" s="64"/>
      <c r="D1657" s="64"/>
      <c r="E1657" s="64"/>
      <c r="I1657" s="31"/>
      <c r="Q1657" s="31"/>
      <c r="R1657" s="31"/>
      <c r="T1657" s="31"/>
      <c r="W1657" s="31"/>
      <c r="Y1657" s="31"/>
      <c r="AA1657" s="31"/>
      <c r="AC1657" s="57"/>
    </row>
    <row r="1658" spans="2:29" s="19" customFormat="1" hidden="1">
      <c r="B1658" s="64"/>
      <c r="C1658" s="64"/>
      <c r="D1658" s="64"/>
      <c r="E1658" s="64"/>
      <c r="I1658" s="31"/>
      <c r="Q1658" s="31"/>
      <c r="R1658" s="31"/>
      <c r="T1658" s="31"/>
      <c r="W1658" s="31"/>
      <c r="Y1658" s="31"/>
      <c r="AA1658" s="31"/>
      <c r="AC1658" s="57"/>
    </row>
    <row r="1659" spans="2:29" s="19" customFormat="1" hidden="1">
      <c r="B1659" s="64"/>
      <c r="C1659" s="64"/>
      <c r="D1659" s="64"/>
      <c r="E1659" s="64"/>
      <c r="I1659" s="31"/>
      <c r="Q1659" s="31"/>
      <c r="R1659" s="31"/>
      <c r="T1659" s="31"/>
      <c r="W1659" s="31"/>
      <c r="Y1659" s="31"/>
      <c r="AA1659" s="31"/>
      <c r="AC1659" s="57"/>
    </row>
    <row r="1660" spans="2:29" s="19" customFormat="1" hidden="1">
      <c r="B1660" s="64"/>
      <c r="C1660" s="64"/>
      <c r="D1660" s="64"/>
      <c r="E1660" s="64"/>
      <c r="I1660" s="31"/>
      <c r="Q1660" s="31"/>
      <c r="R1660" s="31"/>
      <c r="T1660" s="31"/>
      <c r="W1660" s="31"/>
      <c r="Y1660" s="31"/>
      <c r="AA1660" s="31"/>
      <c r="AC1660" s="57"/>
    </row>
    <row r="1661" spans="2:29" s="19" customFormat="1" hidden="1">
      <c r="B1661" s="64"/>
      <c r="C1661" s="64"/>
      <c r="D1661" s="64"/>
      <c r="E1661" s="64"/>
      <c r="I1661" s="31"/>
      <c r="Q1661" s="31"/>
      <c r="R1661" s="31"/>
      <c r="T1661" s="31"/>
      <c r="W1661" s="31"/>
      <c r="Y1661" s="31"/>
      <c r="AA1661" s="31"/>
      <c r="AC1661" s="57"/>
    </row>
    <row r="1662" spans="2:29" s="19" customFormat="1" hidden="1">
      <c r="B1662" s="64"/>
      <c r="C1662" s="64"/>
      <c r="D1662" s="64"/>
      <c r="E1662" s="64"/>
      <c r="I1662" s="31"/>
      <c r="Q1662" s="31"/>
      <c r="R1662" s="31"/>
      <c r="T1662" s="31"/>
      <c r="W1662" s="31"/>
      <c r="Y1662" s="31"/>
      <c r="AA1662" s="31"/>
      <c r="AC1662" s="57"/>
    </row>
    <row r="1663" spans="2:29" s="19" customFormat="1" hidden="1">
      <c r="B1663" s="64"/>
      <c r="C1663" s="64"/>
      <c r="D1663" s="64"/>
      <c r="E1663" s="64"/>
      <c r="I1663" s="31"/>
      <c r="Q1663" s="31"/>
      <c r="R1663" s="31"/>
      <c r="T1663" s="31"/>
      <c r="W1663" s="31"/>
      <c r="Y1663" s="31"/>
      <c r="AA1663" s="31"/>
      <c r="AC1663" s="57"/>
    </row>
    <row r="1664" spans="2:29" s="19" customFormat="1" hidden="1">
      <c r="B1664" s="64"/>
      <c r="C1664" s="64"/>
      <c r="D1664" s="64"/>
      <c r="E1664" s="64"/>
      <c r="I1664" s="31"/>
      <c r="Q1664" s="31"/>
      <c r="R1664" s="31"/>
      <c r="T1664" s="31"/>
      <c r="W1664" s="31"/>
      <c r="Y1664" s="31"/>
      <c r="AA1664" s="31"/>
      <c r="AC1664" s="57"/>
    </row>
    <row r="1665" spans="2:29" s="19" customFormat="1" hidden="1">
      <c r="B1665" s="64"/>
      <c r="C1665" s="64"/>
      <c r="D1665" s="64"/>
      <c r="E1665" s="64"/>
      <c r="I1665" s="31"/>
      <c r="Q1665" s="31"/>
      <c r="R1665" s="31"/>
      <c r="T1665" s="31"/>
      <c r="W1665" s="31"/>
      <c r="Y1665" s="31"/>
      <c r="AA1665" s="31"/>
      <c r="AC1665" s="57"/>
    </row>
    <row r="1666" spans="2:29" s="19" customFormat="1" hidden="1">
      <c r="B1666" s="64"/>
      <c r="C1666" s="64"/>
      <c r="D1666" s="64"/>
      <c r="E1666" s="64"/>
      <c r="I1666" s="31"/>
      <c r="Q1666" s="31"/>
      <c r="R1666" s="31"/>
      <c r="T1666" s="31"/>
      <c r="W1666" s="31"/>
      <c r="Y1666" s="31"/>
      <c r="AA1666" s="31"/>
      <c r="AC1666" s="57"/>
    </row>
    <row r="1667" spans="2:29" s="19" customFormat="1" hidden="1">
      <c r="B1667" s="64"/>
      <c r="C1667" s="64"/>
      <c r="D1667" s="64"/>
      <c r="E1667" s="64"/>
      <c r="I1667" s="31"/>
      <c r="Q1667" s="31"/>
      <c r="R1667" s="31"/>
      <c r="T1667" s="31"/>
      <c r="W1667" s="31"/>
      <c r="Y1667" s="31"/>
      <c r="AA1667" s="31"/>
      <c r="AC1667" s="57"/>
    </row>
    <row r="1668" spans="2:29" s="19" customFormat="1" hidden="1">
      <c r="B1668" s="64"/>
      <c r="C1668" s="64"/>
      <c r="D1668" s="64"/>
      <c r="E1668" s="64"/>
      <c r="I1668" s="31"/>
      <c r="Q1668" s="31"/>
      <c r="R1668" s="31"/>
      <c r="T1668" s="31"/>
      <c r="W1668" s="31"/>
      <c r="Y1668" s="31"/>
      <c r="AA1668" s="31"/>
      <c r="AC1668" s="57"/>
    </row>
    <row r="1669" spans="2:29" s="19" customFormat="1" hidden="1">
      <c r="B1669" s="64"/>
      <c r="C1669" s="64"/>
      <c r="D1669" s="64"/>
      <c r="E1669" s="64"/>
      <c r="I1669" s="31"/>
      <c r="Q1669" s="31"/>
      <c r="R1669" s="31"/>
      <c r="T1669" s="31"/>
      <c r="W1669" s="31"/>
      <c r="Y1669" s="31"/>
      <c r="AA1669" s="31"/>
      <c r="AC1669" s="57"/>
    </row>
    <row r="1670" spans="2:29" s="19" customFormat="1" hidden="1">
      <c r="B1670" s="64"/>
      <c r="C1670" s="64"/>
      <c r="D1670" s="64"/>
      <c r="E1670" s="64"/>
      <c r="I1670" s="31"/>
      <c r="Q1670" s="31"/>
      <c r="R1670" s="31"/>
      <c r="T1670" s="31"/>
      <c r="W1670" s="31"/>
      <c r="Y1670" s="31"/>
      <c r="AA1670" s="31"/>
      <c r="AC1670" s="57"/>
    </row>
    <row r="1671" spans="2:29" s="19" customFormat="1" hidden="1">
      <c r="B1671" s="64"/>
      <c r="C1671" s="64"/>
      <c r="D1671" s="64"/>
      <c r="E1671" s="64"/>
      <c r="I1671" s="31"/>
      <c r="Q1671" s="31"/>
      <c r="R1671" s="31"/>
      <c r="T1671" s="31"/>
      <c r="W1671" s="31"/>
      <c r="Y1671" s="31"/>
      <c r="AA1671" s="31"/>
      <c r="AC1671" s="57"/>
    </row>
    <row r="1672" spans="2:29" s="19" customFormat="1" hidden="1">
      <c r="B1672" s="64"/>
      <c r="C1672" s="64"/>
      <c r="D1672" s="64"/>
      <c r="E1672" s="64"/>
      <c r="I1672" s="31"/>
      <c r="Q1672" s="31"/>
      <c r="R1672" s="31"/>
      <c r="T1672" s="31"/>
      <c r="W1672" s="31"/>
      <c r="Y1672" s="31"/>
      <c r="AA1672" s="31"/>
      <c r="AC1672" s="57"/>
    </row>
    <row r="1673" spans="2:29" s="19" customFormat="1" hidden="1">
      <c r="B1673" s="64"/>
      <c r="C1673" s="64"/>
      <c r="D1673" s="64"/>
      <c r="E1673" s="64"/>
      <c r="I1673" s="31"/>
      <c r="Q1673" s="31"/>
      <c r="R1673" s="31"/>
      <c r="T1673" s="31"/>
      <c r="W1673" s="31"/>
      <c r="Y1673" s="31"/>
      <c r="AA1673" s="31"/>
      <c r="AC1673" s="57"/>
    </row>
    <row r="1674" spans="2:29" s="19" customFormat="1" hidden="1">
      <c r="B1674" s="64"/>
      <c r="C1674" s="64"/>
      <c r="D1674" s="64"/>
      <c r="E1674" s="64"/>
      <c r="I1674" s="31"/>
      <c r="Q1674" s="31"/>
      <c r="R1674" s="31"/>
      <c r="T1674" s="31"/>
      <c r="W1674" s="31"/>
      <c r="Y1674" s="31"/>
      <c r="AA1674" s="31"/>
      <c r="AC1674" s="57"/>
    </row>
    <row r="1675" spans="2:29" s="19" customFormat="1" hidden="1">
      <c r="B1675" s="64"/>
      <c r="C1675" s="64"/>
      <c r="D1675" s="64"/>
      <c r="E1675" s="64"/>
      <c r="I1675" s="31"/>
      <c r="Q1675" s="31"/>
      <c r="R1675" s="31"/>
      <c r="T1675" s="31"/>
      <c r="W1675" s="31"/>
      <c r="Y1675" s="31"/>
      <c r="AA1675" s="31"/>
      <c r="AC1675" s="57"/>
    </row>
    <row r="1676" spans="2:29" s="19" customFormat="1" hidden="1">
      <c r="B1676" s="64"/>
      <c r="C1676" s="64"/>
      <c r="D1676" s="64"/>
      <c r="E1676" s="64"/>
      <c r="I1676" s="31"/>
      <c r="Q1676" s="31"/>
      <c r="R1676" s="31"/>
      <c r="T1676" s="31"/>
      <c r="W1676" s="31"/>
      <c r="Y1676" s="31"/>
      <c r="AA1676" s="31"/>
      <c r="AC1676" s="57"/>
    </row>
    <row r="1677" spans="2:29" s="19" customFormat="1" hidden="1">
      <c r="B1677" s="64"/>
      <c r="C1677" s="64"/>
      <c r="D1677" s="64"/>
      <c r="E1677" s="64"/>
      <c r="I1677" s="31"/>
      <c r="Q1677" s="31"/>
      <c r="R1677" s="31"/>
      <c r="T1677" s="31"/>
      <c r="W1677" s="31"/>
      <c r="Y1677" s="31"/>
      <c r="AA1677" s="31"/>
      <c r="AC1677" s="57"/>
    </row>
    <row r="1678" spans="2:29" s="19" customFormat="1" hidden="1">
      <c r="B1678" s="64"/>
      <c r="C1678" s="64"/>
      <c r="D1678" s="64"/>
      <c r="E1678" s="64"/>
      <c r="I1678" s="31"/>
      <c r="Q1678" s="31"/>
      <c r="R1678" s="31"/>
      <c r="T1678" s="31"/>
      <c r="W1678" s="31"/>
      <c r="Y1678" s="31"/>
      <c r="AA1678" s="31"/>
      <c r="AC1678" s="57"/>
    </row>
    <row r="1679" spans="2:29" s="19" customFormat="1" hidden="1">
      <c r="B1679" s="64"/>
      <c r="C1679" s="64"/>
      <c r="D1679" s="64"/>
      <c r="E1679" s="64"/>
      <c r="I1679" s="31"/>
      <c r="Q1679" s="31"/>
      <c r="R1679" s="31"/>
      <c r="T1679" s="31"/>
      <c r="W1679" s="31"/>
      <c r="Y1679" s="31"/>
      <c r="AA1679" s="31"/>
      <c r="AC1679" s="57"/>
    </row>
    <row r="1680" spans="2:29" s="19" customFormat="1" hidden="1">
      <c r="B1680" s="64"/>
      <c r="C1680" s="64"/>
      <c r="D1680" s="64"/>
      <c r="E1680" s="64"/>
      <c r="I1680" s="31"/>
      <c r="Q1680" s="31"/>
      <c r="R1680" s="31"/>
      <c r="T1680" s="31"/>
      <c r="W1680" s="31"/>
      <c r="Y1680" s="31"/>
      <c r="AA1680" s="31"/>
      <c r="AC1680" s="57"/>
    </row>
    <row r="1681" spans="2:29" s="19" customFormat="1" hidden="1">
      <c r="B1681" s="64"/>
      <c r="C1681" s="64"/>
      <c r="D1681" s="64"/>
      <c r="E1681" s="64"/>
      <c r="I1681" s="31"/>
      <c r="Q1681" s="31"/>
      <c r="R1681" s="31"/>
      <c r="T1681" s="31"/>
      <c r="W1681" s="31"/>
      <c r="Y1681" s="31"/>
      <c r="AA1681" s="31"/>
      <c r="AC1681" s="57"/>
    </row>
    <row r="1682" spans="2:29" s="19" customFormat="1" hidden="1">
      <c r="B1682" s="64"/>
      <c r="C1682" s="64"/>
      <c r="D1682" s="64"/>
      <c r="E1682" s="64"/>
      <c r="I1682" s="31"/>
      <c r="Q1682" s="31"/>
      <c r="R1682" s="31"/>
      <c r="T1682" s="31"/>
      <c r="W1682" s="31"/>
      <c r="Y1682" s="31"/>
      <c r="AA1682" s="31"/>
      <c r="AC1682" s="57"/>
    </row>
    <row r="1683" spans="2:29" s="19" customFormat="1" hidden="1">
      <c r="B1683" s="64"/>
      <c r="C1683" s="64"/>
      <c r="D1683" s="64"/>
      <c r="E1683" s="64"/>
      <c r="I1683" s="31"/>
      <c r="Q1683" s="31"/>
      <c r="R1683" s="31"/>
      <c r="T1683" s="31"/>
      <c r="W1683" s="31"/>
      <c r="Y1683" s="31"/>
      <c r="AA1683" s="31"/>
      <c r="AC1683" s="57"/>
    </row>
    <row r="1684" spans="2:29" s="19" customFormat="1" hidden="1">
      <c r="B1684" s="64"/>
      <c r="C1684" s="64"/>
      <c r="D1684" s="64"/>
      <c r="E1684" s="64"/>
      <c r="I1684" s="31"/>
      <c r="Q1684" s="31"/>
      <c r="R1684" s="31"/>
      <c r="T1684" s="31"/>
      <c r="W1684" s="31"/>
      <c r="Y1684" s="31"/>
      <c r="AA1684" s="31"/>
      <c r="AC1684" s="57"/>
    </row>
    <row r="1685" spans="2:29" s="19" customFormat="1" hidden="1">
      <c r="B1685" s="64"/>
      <c r="C1685" s="64"/>
      <c r="D1685" s="64"/>
      <c r="E1685" s="64"/>
      <c r="I1685" s="31"/>
      <c r="Q1685" s="31"/>
      <c r="R1685" s="31"/>
      <c r="T1685" s="31"/>
      <c r="W1685" s="31"/>
      <c r="Y1685" s="31"/>
      <c r="AA1685" s="31"/>
      <c r="AC1685" s="57"/>
    </row>
    <row r="1686" spans="2:29" s="19" customFormat="1" hidden="1">
      <c r="B1686" s="64"/>
      <c r="C1686" s="64"/>
      <c r="D1686" s="64"/>
      <c r="E1686" s="64"/>
      <c r="I1686" s="31"/>
      <c r="Q1686" s="31"/>
      <c r="R1686" s="31"/>
      <c r="T1686" s="31"/>
      <c r="W1686" s="31"/>
      <c r="Y1686" s="31"/>
      <c r="AA1686" s="31"/>
      <c r="AC1686" s="57"/>
    </row>
    <row r="1687" spans="2:29" s="19" customFormat="1" hidden="1">
      <c r="B1687" s="64"/>
      <c r="C1687" s="64"/>
      <c r="D1687" s="64"/>
      <c r="E1687" s="64"/>
      <c r="I1687" s="31"/>
      <c r="Q1687" s="31"/>
      <c r="R1687" s="31"/>
      <c r="T1687" s="31"/>
      <c r="W1687" s="31"/>
      <c r="Y1687" s="31"/>
      <c r="AA1687" s="31"/>
      <c r="AC1687" s="57"/>
    </row>
    <row r="1688" spans="2:29" s="19" customFormat="1" hidden="1">
      <c r="B1688" s="64"/>
      <c r="C1688" s="64"/>
      <c r="D1688" s="64"/>
      <c r="E1688" s="64"/>
      <c r="I1688" s="31"/>
      <c r="Q1688" s="31"/>
      <c r="R1688" s="31"/>
      <c r="T1688" s="31"/>
      <c r="W1688" s="31"/>
      <c r="Y1688" s="31"/>
      <c r="AA1688" s="31"/>
      <c r="AC1688" s="57"/>
    </row>
    <row r="1689" spans="2:29" s="19" customFormat="1" hidden="1">
      <c r="B1689" s="64"/>
      <c r="C1689" s="64"/>
      <c r="D1689" s="64"/>
      <c r="E1689" s="64"/>
      <c r="I1689" s="31"/>
      <c r="Q1689" s="31"/>
      <c r="R1689" s="31"/>
      <c r="T1689" s="31"/>
      <c r="W1689" s="31"/>
      <c r="Y1689" s="31"/>
      <c r="AA1689" s="31"/>
      <c r="AC1689" s="57"/>
    </row>
    <row r="1690" spans="2:29" s="19" customFormat="1" hidden="1">
      <c r="B1690" s="64"/>
      <c r="C1690" s="64"/>
      <c r="D1690" s="64"/>
      <c r="E1690" s="64"/>
      <c r="I1690" s="31"/>
      <c r="Q1690" s="31"/>
      <c r="R1690" s="31"/>
      <c r="T1690" s="31"/>
      <c r="W1690" s="31"/>
      <c r="Y1690" s="31"/>
      <c r="AA1690" s="31"/>
      <c r="AC1690" s="57"/>
    </row>
    <row r="1691" spans="2:29" s="19" customFormat="1" hidden="1">
      <c r="B1691" s="64"/>
      <c r="C1691" s="64"/>
      <c r="D1691" s="64"/>
      <c r="E1691" s="64"/>
      <c r="I1691" s="31"/>
      <c r="Q1691" s="31"/>
      <c r="R1691" s="31"/>
      <c r="T1691" s="31"/>
      <c r="W1691" s="31"/>
      <c r="Y1691" s="31"/>
      <c r="AA1691" s="31"/>
      <c r="AC1691" s="57"/>
    </row>
    <row r="1692" spans="2:29" s="19" customFormat="1" hidden="1">
      <c r="B1692" s="64"/>
      <c r="C1692" s="64"/>
      <c r="D1692" s="64"/>
      <c r="E1692" s="64"/>
      <c r="I1692" s="31"/>
      <c r="Q1692" s="31"/>
      <c r="R1692" s="31"/>
      <c r="T1692" s="31"/>
      <c r="W1692" s="31"/>
      <c r="Y1692" s="31"/>
      <c r="AA1692" s="31"/>
      <c r="AC1692" s="57"/>
    </row>
    <row r="1693" spans="2:29" s="19" customFormat="1" hidden="1">
      <c r="B1693" s="64"/>
      <c r="C1693" s="64"/>
      <c r="D1693" s="64"/>
      <c r="E1693" s="64"/>
      <c r="I1693" s="31"/>
      <c r="Q1693" s="31"/>
      <c r="R1693" s="31"/>
      <c r="T1693" s="31"/>
      <c r="W1693" s="31"/>
      <c r="Y1693" s="31"/>
      <c r="AA1693" s="31"/>
      <c r="AC1693" s="57"/>
    </row>
    <row r="1694" spans="2:29" s="19" customFormat="1" hidden="1">
      <c r="B1694" s="64"/>
      <c r="C1694" s="64"/>
      <c r="D1694" s="64"/>
      <c r="E1694" s="64"/>
      <c r="I1694" s="31"/>
      <c r="Q1694" s="31"/>
      <c r="R1694" s="31"/>
      <c r="T1694" s="31"/>
      <c r="W1694" s="31"/>
      <c r="Y1694" s="31"/>
      <c r="AA1694" s="31"/>
      <c r="AC1694" s="57"/>
    </row>
    <row r="1695" spans="2:29" s="19" customFormat="1" hidden="1">
      <c r="B1695" s="64"/>
      <c r="C1695" s="64"/>
      <c r="D1695" s="64"/>
      <c r="E1695" s="64"/>
      <c r="I1695" s="31"/>
      <c r="Q1695" s="31"/>
      <c r="R1695" s="31"/>
      <c r="T1695" s="31"/>
      <c r="W1695" s="31"/>
      <c r="Y1695" s="31"/>
      <c r="AA1695" s="31"/>
      <c r="AC1695" s="57"/>
    </row>
    <row r="1696" spans="2:29" s="19" customFormat="1" hidden="1">
      <c r="B1696" s="64"/>
      <c r="C1696" s="64"/>
      <c r="D1696" s="64"/>
      <c r="E1696" s="64"/>
      <c r="I1696" s="31"/>
      <c r="Q1696" s="31"/>
      <c r="R1696" s="31"/>
      <c r="T1696" s="31"/>
      <c r="W1696" s="31"/>
      <c r="Y1696" s="31"/>
      <c r="AA1696" s="31"/>
      <c r="AC1696" s="57"/>
    </row>
    <row r="1697" spans="2:29" s="19" customFormat="1" hidden="1">
      <c r="B1697" s="64"/>
      <c r="C1697" s="64"/>
      <c r="D1697" s="64"/>
      <c r="E1697" s="64"/>
      <c r="I1697" s="31"/>
      <c r="Q1697" s="31"/>
      <c r="R1697" s="31"/>
      <c r="T1697" s="31"/>
      <c r="W1697" s="31"/>
      <c r="Y1697" s="31"/>
      <c r="AA1697" s="31"/>
      <c r="AC1697" s="57"/>
    </row>
    <row r="1698" spans="2:29" s="19" customFormat="1" hidden="1">
      <c r="B1698" s="64"/>
      <c r="C1698" s="64"/>
      <c r="D1698" s="64"/>
      <c r="E1698" s="64"/>
      <c r="I1698" s="31"/>
      <c r="Q1698" s="31"/>
      <c r="R1698" s="31"/>
      <c r="T1698" s="31"/>
      <c r="W1698" s="31"/>
      <c r="Y1698" s="31"/>
      <c r="AA1698" s="31"/>
      <c r="AC1698" s="57"/>
    </row>
    <row r="1699" spans="2:29" s="19" customFormat="1" hidden="1">
      <c r="B1699" s="64"/>
      <c r="C1699" s="64"/>
      <c r="D1699" s="64"/>
      <c r="E1699" s="64"/>
      <c r="I1699" s="31"/>
      <c r="Q1699" s="31"/>
      <c r="R1699" s="31"/>
      <c r="T1699" s="31"/>
      <c r="W1699" s="31"/>
      <c r="Y1699" s="31"/>
      <c r="AA1699" s="31"/>
      <c r="AC1699" s="57"/>
    </row>
    <row r="1700" spans="2:29" s="19" customFormat="1" hidden="1">
      <c r="B1700" s="64"/>
      <c r="C1700" s="64"/>
      <c r="D1700" s="64"/>
      <c r="E1700" s="64"/>
      <c r="I1700" s="31"/>
      <c r="Q1700" s="31"/>
      <c r="R1700" s="31"/>
      <c r="T1700" s="31"/>
      <c r="W1700" s="31"/>
      <c r="Y1700" s="31"/>
      <c r="AA1700" s="31"/>
      <c r="AC1700" s="57"/>
    </row>
    <row r="1701" spans="2:29" s="19" customFormat="1" hidden="1">
      <c r="B1701" s="64"/>
      <c r="C1701" s="64"/>
      <c r="D1701" s="64"/>
      <c r="E1701" s="64"/>
      <c r="I1701" s="31"/>
      <c r="Q1701" s="31"/>
      <c r="R1701" s="31"/>
      <c r="T1701" s="31"/>
      <c r="W1701" s="31"/>
      <c r="Y1701" s="31"/>
      <c r="AA1701" s="31"/>
      <c r="AC1701" s="57"/>
    </row>
    <row r="1702" spans="2:29" s="19" customFormat="1" hidden="1">
      <c r="B1702" s="64"/>
      <c r="C1702" s="64"/>
      <c r="D1702" s="64"/>
      <c r="E1702" s="64"/>
      <c r="I1702" s="31"/>
      <c r="Q1702" s="31"/>
      <c r="R1702" s="31"/>
      <c r="T1702" s="31"/>
      <c r="W1702" s="31"/>
      <c r="Y1702" s="31"/>
      <c r="AA1702" s="31"/>
      <c r="AC1702" s="57"/>
    </row>
    <row r="1703" spans="2:29" s="19" customFormat="1" hidden="1">
      <c r="B1703" s="64"/>
      <c r="C1703" s="64"/>
      <c r="D1703" s="64"/>
      <c r="E1703" s="64"/>
      <c r="I1703" s="31"/>
      <c r="Q1703" s="31"/>
      <c r="R1703" s="31"/>
      <c r="T1703" s="31"/>
      <c r="W1703" s="31"/>
      <c r="Y1703" s="31"/>
      <c r="AA1703" s="31"/>
      <c r="AC1703" s="57"/>
    </row>
    <row r="1704" spans="2:29" s="19" customFormat="1" hidden="1">
      <c r="B1704" s="64"/>
      <c r="C1704" s="64"/>
      <c r="D1704" s="64"/>
      <c r="E1704" s="64"/>
      <c r="I1704" s="31"/>
      <c r="Q1704" s="31"/>
      <c r="R1704" s="31"/>
      <c r="T1704" s="31"/>
      <c r="W1704" s="31"/>
      <c r="Y1704" s="31"/>
      <c r="AA1704" s="31"/>
      <c r="AC1704" s="57"/>
    </row>
    <row r="1705" spans="2:29" s="19" customFormat="1" hidden="1">
      <c r="B1705" s="64"/>
      <c r="C1705" s="64"/>
      <c r="D1705" s="64"/>
      <c r="E1705" s="64"/>
      <c r="I1705" s="31"/>
      <c r="Q1705" s="31"/>
      <c r="R1705" s="31"/>
      <c r="T1705" s="31"/>
      <c r="W1705" s="31"/>
      <c r="Y1705" s="31"/>
      <c r="AA1705" s="31"/>
      <c r="AC1705" s="57"/>
    </row>
    <row r="1706" spans="2:29" s="19" customFormat="1" hidden="1">
      <c r="B1706" s="64"/>
      <c r="C1706" s="64"/>
      <c r="D1706" s="64"/>
      <c r="E1706" s="64"/>
      <c r="I1706" s="31"/>
      <c r="Q1706" s="31"/>
      <c r="R1706" s="31"/>
      <c r="T1706" s="31"/>
      <c r="W1706" s="31"/>
      <c r="Y1706" s="31"/>
      <c r="AA1706" s="31"/>
      <c r="AC1706" s="57"/>
    </row>
    <row r="1707" spans="2:29" s="19" customFormat="1" hidden="1">
      <c r="B1707" s="64"/>
      <c r="C1707" s="64"/>
      <c r="D1707" s="64"/>
      <c r="E1707" s="64"/>
      <c r="I1707" s="31"/>
      <c r="Q1707" s="31"/>
      <c r="R1707" s="31"/>
      <c r="T1707" s="31"/>
      <c r="W1707" s="31"/>
      <c r="Y1707" s="31"/>
      <c r="AA1707" s="31"/>
      <c r="AC1707" s="57"/>
    </row>
    <row r="1708" spans="2:29" s="19" customFormat="1" hidden="1">
      <c r="B1708" s="64"/>
      <c r="C1708" s="64"/>
      <c r="D1708" s="64"/>
      <c r="E1708" s="64"/>
      <c r="I1708" s="31"/>
      <c r="Q1708" s="31"/>
      <c r="R1708" s="31"/>
      <c r="T1708" s="31"/>
      <c r="W1708" s="31"/>
      <c r="Y1708" s="31"/>
      <c r="AA1708" s="31"/>
      <c r="AC1708" s="57"/>
    </row>
    <row r="1709" spans="2:29" s="19" customFormat="1" hidden="1">
      <c r="B1709" s="64"/>
      <c r="C1709" s="64"/>
      <c r="D1709" s="64"/>
      <c r="E1709" s="64"/>
      <c r="I1709" s="31"/>
      <c r="Q1709" s="31"/>
      <c r="R1709" s="31"/>
      <c r="T1709" s="31"/>
      <c r="W1709" s="31"/>
      <c r="Y1709" s="31"/>
      <c r="AA1709" s="31"/>
      <c r="AC1709" s="57"/>
    </row>
    <row r="1710" spans="2:29" s="19" customFormat="1" hidden="1">
      <c r="B1710" s="64"/>
      <c r="C1710" s="64"/>
      <c r="D1710" s="64"/>
      <c r="E1710" s="64"/>
      <c r="I1710" s="31"/>
      <c r="Q1710" s="31"/>
      <c r="R1710" s="31"/>
      <c r="T1710" s="31"/>
      <c r="W1710" s="31"/>
      <c r="Y1710" s="31"/>
      <c r="AA1710" s="31"/>
      <c r="AC1710" s="57"/>
    </row>
    <row r="1711" spans="2:29" s="19" customFormat="1" hidden="1">
      <c r="B1711" s="64"/>
      <c r="C1711" s="64"/>
      <c r="D1711" s="64"/>
      <c r="E1711" s="64"/>
      <c r="I1711" s="31"/>
      <c r="Q1711" s="31"/>
      <c r="R1711" s="31"/>
      <c r="T1711" s="31"/>
      <c r="W1711" s="31"/>
      <c r="Y1711" s="31"/>
      <c r="AA1711" s="31"/>
      <c r="AC1711" s="57"/>
    </row>
    <row r="1712" spans="2:29" s="19" customFormat="1" hidden="1">
      <c r="B1712" s="64"/>
      <c r="C1712" s="64"/>
      <c r="D1712" s="64"/>
      <c r="E1712" s="64"/>
      <c r="I1712" s="31"/>
      <c r="Q1712" s="31"/>
      <c r="R1712" s="31"/>
      <c r="T1712" s="31"/>
      <c r="W1712" s="31"/>
      <c r="Y1712" s="31"/>
      <c r="AA1712" s="31"/>
      <c r="AC1712" s="57"/>
    </row>
    <row r="1713" spans="2:29" s="19" customFormat="1" hidden="1">
      <c r="B1713" s="64"/>
      <c r="C1713" s="64"/>
      <c r="D1713" s="64"/>
      <c r="E1713" s="64"/>
      <c r="I1713" s="31"/>
      <c r="Q1713" s="31"/>
      <c r="R1713" s="31"/>
      <c r="T1713" s="31"/>
      <c r="W1713" s="31"/>
      <c r="Y1713" s="31"/>
      <c r="AA1713" s="31"/>
      <c r="AC1713" s="57"/>
    </row>
    <row r="1714" spans="2:29" s="19" customFormat="1" hidden="1">
      <c r="B1714" s="64"/>
      <c r="C1714" s="64"/>
      <c r="D1714" s="64"/>
      <c r="E1714" s="64"/>
      <c r="I1714" s="31"/>
      <c r="Q1714" s="31"/>
      <c r="R1714" s="31"/>
      <c r="T1714" s="31"/>
      <c r="W1714" s="31"/>
      <c r="Y1714" s="31"/>
      <c r="AA1714" s="31"/>
      <c r="AC1714" s="57"/>
    </row>
    <row r="1715" spans="2:29" s="19" customFormat="1" hidden="1">
      <c r="B1715" s="64"/>
      <c r="C1715" s="64"/>
      <c r="D1715" s="64"/>
      <c r="E1715" s="64"/>
      <c r="I1715" s="31"/>
      <c r="Q1715" s="31"/>
      <c r="R1715" s="31"/>
      <c r="T1715" s="31"/>
      <c r="W1715" s="31"/>
      <c r="Y1715" s="31"/>
      <c r="AA1715" s="31"/>
      <c r="AC1715" s="57"/>
    </row>
    <row r="1716" spans="2:29" s="19" customFormat="1" hidden="1">
      <c r="B1716" s="64"/>
      <c r="C1716" s="64"/>
      <c r="D1716" s="64"/>
      <c r="E1716" s="64"/>
      <c r="I1716" s="31"/>
      <c r="Q1716" s="31"/>
      <c r="R1716" s="31"/>
      <c r="T1716" s="31"/>
      <c r="W1716" s="31"/>
      <c r="Y1716" s="31"/>
      <c r="AA1716" s="31"/>
      <c r="AC1716" s="57"/>
    </row>
    <row r="1717" spans="2:29" s="19" customFormat="1" hidden="1">
      <c r="B1717" s="64"/>
      <c r="C1717" s="64"/>
      <c r="D1717" s="64"/>
      <c r="E1717" s="64"/>
      <c r="I1717" s="31"/>
      <c r="Q1717" s="31"/>
      <c r="R1717" s="31"/>
      <c r="T1717" s="31"/>
      <c r="W1717" s="31"/>
      <c r="Y1717" s="31"/>
      <c r="AA1717" s="31"/>
      <c r="AC1717" s="57"/>
    </row>
    <row r="1718" spans="2:29" s="19" customFormat="1" hidden="1">
      <c r="B1718" s="64"/>
      <c r="C1718" s="64"/>
      <c r="D1718" s="64"/>
      <c r="E1718" s="64"/>
      <c r="I1718" s="31"/>
      <c r="Q1718" s="31"/>
      <c r="R1718" s="31"/>
      <c r="T1718" s="31"/>
      <c r="W1718" s="31"/>
      <c r="Y1718" s="31"/>
      <c r="AA1718" s="31"/>
      <c r="AC1718" s="57"/>
    </row>
    <row r="1719" spans="2:29" s="19" customFormat="1" hidden="1">
      <c r="B1719" s="64"/>
      <c r="C1719" s="64"/>
      <c r="D1719" s="64"/>
      <c r="E1719" s="64"/>
      <c r="I1719" s="31"/>
      <c r="Q1719" s="31"/>
      <c r="R1719" s="31"/>
      <c r="T1719" s="31"/>
      <c r="W1719" s="31"/>
      <c r="Y1719" s="31"/>
      <c r="AA1719" s="31"/>
      <c r="AC1719" s="57"/>
    </row>
    <row r="1720" spans="2:29" s="19" customFormat="1" hidden="1">
      <c r="B1720" s="64"/>
      <c r="C1720" s="64"/>
      <c r="D1720" s="64"/>
      <c r="E1720" s="64"/>
      <c r="I1720" s="31"/>
      <c r="Q1720" s="31"/>
      <c r="R1720" s="31"/>
      <c r="T1720" s="31"/>
      <c r="W1720" s="31"/>
      <c r="Y1720" s="31"/>
      <c r="AA1720" s="31"/>
      <c r="AC1720" s="57"/>
    </row>
    <row r="1721" spans="2:29" s="19" customFormat="1" hidden="1">
      <c r="B1721" s="64"/>
      <c r="C1721" s="64"/>
      <c r="D1721" s="64"/>
      <c r="E1721" s="64"/>
      <c r="I1721" s="31"/>
      <c r="Q1721" s="31"/>
      <c r="R1721" s="31"/>
      <c r="T1721" s="31"/>
      <c r="W1721" s="31"/>
      <c r="Y1721" s="31"/>
      <c r="AA1721" s="31"/>
      <c r="AC1721" s="57"/>
    </row>
    <row r="1722" spans="2:29" s="19" customFormat="1" hidden="1">
      <c r="B1722" s="64"/>
      <c r="C1722" s="64"/>
      <c r="D1722" s="64"/>
      <c r="E1722" s="64"/>
      <c r="I1722" s="31"/>
      <c r="Q1722" s="31"/>
      <c r="R1722" s="31"/>
      <c r="T1722" s="31"/>
      <c r="W1722" s="31"/>
      <c r="Y1722" s="31"/>
      <c r="AA1722" s="31"/>
      <c r="AC1722" s="57"/>
    </row>
    <row r="1723" spans="2:29" s="19" customFormat="1" hidden="1">
      <c r="B1723" s="64"/>
      <c r="C1723" s="64"/>
      <c r="D1723" s="64"/>
      <c r="E1723" s="64"/>
      <c r="I1723" s="31"/>
      <c r="Q1723" s="31"/>
      <c r="R1723" s="31"/>
      <c r="T1723" s="31"/>
      <c r="W1723" s="31"/>
      <c r="Y1723" s="31"/>
      <c r="AA1723" s="31"/>
      <c r="AC1723" s="57"/>
    </row>
    <row r="1724" spans="2:29" s="19" customFormat="1" hidden="1">
      <c r="B1724" s="64"/>
      <c r="C1724" s="64"/>
      <c r="D1724" s="64"/>
      <c r="E1724" s="64"/>
      <c r="I1724" s="31"/>
      <c r="Q1724" s="31"/>
      <c r="R1724" s="31"/>
      <c r="T1724" s="31"/>
      <c r="W1724" s="31"/>
      <c r="Y1724" s="31"/>
      <c r="AA1724" s="31"/>
      <c r="AC1724" s="57"/>
    </row>
    <row r="1725" spans="2:29" s="19" customFormat="1" hidden="1">
      <c r="B1725" s="64"/>
      <c r="C1725" s="64"/>
      <c r="D1725" s="64"/>
      <c r="E1725" s="64"/>
      <c r="I1725" s="31"/>
      <c r="Q1725" s="31"/>
      <c r="R1725" s="31"/>
      <c r="T1725" s="31"/>
      <c r="W1725" s="31"/>
      <c r="Y1725" s="31"/>
      <c r="AA1725" s="31"/>
      <c r="AC1725" s="57"/>
    </row>
    <row r="1726" spans="2:29" s="19" customFormat="1" hidden="1">
      <c r="B1726" s="64"/>
      <c r="C1726" s="64"/>
      <c r="D1726" s="64"/>
      <c r="E1726" s="64"/>
      <c r="I1726" s="31"/>
      <c r="Q1726" s="31"/>
      <c r="R1726" s="31"/>
      <c r="T1726" s="31"/>
      <c r="W1726" s="31"/>
      <c r="Y1726" s="31"/>
      <c r="AA1726" s="31"/>
      <c r="AC1726" s="57"/>
    </row>
    <row r="1727" spans="2:29" s="19" customFormat="1" hidden="1">
      <c r="B1727" s="64"/>
      <c r="C1727" s="64"/>
      <c r="D1727" s="64"/>
      <c r="E1727" s="64"/>
      <c r="I1727" s="31"/>
      <c r="Q1727" s="31"/>
      <c r="R1727" s="31"/>
      <c r="T1727" s="31"/>
      <c r="W1727" s="31"/>
      <c r="Y1727" s="31"/>
      <c r="AA1727" s="31"/>
      <c r="AC1727" s="57"/>
    </row>
    <row r="1728" spans="2:29" s="19" customFormat="1" hidden="1">
      <c r="B1728" s="64"/>
      <c r="C1728" s="64"/>
      <c r="D1728" s="64"/>
      <c r="E1728" s="64"/>
      <c r="I1728" s="31"/>
      <c r="Q1728" s="31"/>
      <c r="R1728" s="31"/>
      <c r="T1728" s="31"/>
      <c r="W1728" s="31"/>
      <c r="Y1728" s="31"/>
      <c r="AA1728" s="31"/>
      <c r="AC1728" s="57"/>
    </row>
    <row r="1729" spans="2:29" s="19" customFormat="1" hidden="1">
      <c r="B1729" s="64"/>
      <c r="C1729" s="64"/>
      <c r="D1729" s="64"/>
      <c r="E1729" s="64"/>
      <c r="I1729" s="31"/>
      <c r="Q1729" s="31"/>
      <c r="R1729" s="31"/>
      <c r="T1729" s="31"/>
      <c r="W1729" s="31"/>
      <c r="Y1729" s="31"/>
      <c r="AA1729" s="31"/>
      <c r="AC1729" s="57"/>
    </row>
    <row r="1730" spans="2:29" s="19" customFormat="1" hidden="1">
      <c r="B1730" s="64"/>
      <c r="C1730" s="64"/>
      <c r="D1730" s="64"/>
      <c r="E1730" s="64"/>
      <c r="I1730" s="31"/>
      <c r="Q1730" s="31"/>
      <c r="R1730" s="31"/>
      <c r="T1730" s="31"/>
      <c r="W1730" s="31"/>
      <c r="Y1730" s="31"/>
      <c r="AA1730" s="31"/>
      <c r="AC1730" s="57"/>
    </row>
    <row r="1731" spans="2:29" s="19" customFormat="1" hidden="1">
      <c r="B1731" s="64"/>
      <c r="C1731" s="64"/>
      <c r="D1731" s="64"/>
      <c r="E1731" s="64"/>
      <c r="I1731" s="31"/>
      <c r="Q1731" s="31"/>
      <c r="R1731" s="31"/>
      <c r="T1731" s="31"/>
      <c r="W1731" s="31"/>
      <c r="Y1731" s="31"/>
      <c r="AA1731" s="31"/>
      <c r="AC1731" s="57"/>
    </row>
    <row r="1732" spans="2:29" s="19" customFormat="1" hidden="1">
      <c r="B1732" s="64"/>
      <c r="C1732" s="64"/>
      <c r="D1732" s="64"/>
      <c r="E1732" s="64"/>
      <c r="I1732" s="31"/>
      <c r="Q1732" s="31"/>
      <c r="R1732" s="31"/>
      <c r="T1732" s="31"/>
      <c r="W1732" s="31"/>
      <c r="Y1732" s="31"/>
      <c r="AA1732" s="31"/>
      <c r="AC1732" s="57"/>
    </row>
    <row r="1733" spans="2:29" s="19" customFormat="1" hidden="1">
      <c r="B1733" s="64"/>
      <c r="C1733" s="64"/>
      <c r="D1733" s="64"/>
      <c r="E1733" s="64"/>
      <c r="I1733" s="31"/>
      <c r="Q1733" s="31"/>
      <c r="R1733" s="31"/>
      <c r="T1733" s="31"/>
      <c r="W1733" s="31"/>
      <c r="Y1733" s="31"/>
      <c r="AA1733" s="31"/>
      <c r="AC1733" s="57"/>
    </row>
    <row r="1734" spans="2:29" s="19" customFormat="1" hidden="1">
      <c r="B1734" s="64"/>
      <c r="C1734" s="64"/>
      <c r="D1734" s="64"/>
      <c r="E1734" s="64"/>
      <c r="I1734" s="31"/>
      <c r="Q1734" s="31"/>
      <c r="R1734" s="31"/>
      <c r="T1734" s="31"/>
      <c r="W1734" s="31"/>
      <c r="Y1734" s="31"/>
      <c r="AA1734" s="31"/>
      <c r="AC1734" s="57"/>
    </row>
    <row r="1735" spans="2:29" s="19" customFormat="1" hidden="1">
      <c r="B1735" s="64"/>
      <c r="C1735" s="64"/>
      <c r="D1735" s="64"/>
      <c r="E1735" s="64"/>
      <c r="I1735" s="31"/>
      <c r="Q1735" s="31"/>
      <c r="R1735" s="31"/>
      <c r="T1735" s="31"/>
      <c r="W1735" s="31"/>
      <c r="Y1735" s="31"/>
      <c r="AA1735" s="31"/>
      <c r="AC1735" s="57"/>
    </row>
    <row r="1736" spans="2:29" s="19" customFormat="1" hidden="1">
      <c r="B1736" s="64"/>
      <c r="C1736" s="64"/>
      <c r="D1736" s="64"/>
      <c r="E1736" s="64"/>
      <c r="I1736" s="31"/>
      <c r="Q1736" s="31"/>
      <c r="R1736" s="31"/>
      <c r="T1736" s="31"/>
      <c r="W1736" s="31"/>
      <c r="Y1736" s="31"/>
      <c r="AA1736" s="31"/>
      <c r="AC1736" s="57"/>
    </row>
    <row r="1737" spans="2:29" s="19" customFormat="1" hidden="1">
      <c r="B1737" s="64"/>
      <c r="C1737" s="64"/>
      <c r="D1737" s="64"/>
      <c r="E1737" s="64"/>
      <c r="I1737" s="31"/>
      <c r="Q1737" s="31"/>
      <c r="R1737" s="31"/>
      <c r="T1737" s="31"/>
      <c r="W1737" s="31"/>
      <c r="Y1737" s="31"/>
      <c r="AA1737" s="31"/>
      <c r="AC1737" s="57"/>
    </row>
    <row r="1738" spans="2:29" s="19" customFormat="1" hidden="1">
      <c r="B1738" s="64"/>
      <c r="C1738" s="64"/>
      <c r="D1738" s="64"/>
      <c r="E1738" s="64"/>
      <c r="I1738" s="31"/>
      <c r="Q1738" s="31"/>
      <c r="R1738" s="31"/>
      <c r="T1738" s="31"/>
      <c r="W1738" s="31"/>
      <c r="Y1738" s="31"/>
      <c r="AA1738" s="31"/>
      <c r="AC1738" s="57"/>
    </row>
    <row r="1739" spans="2:29" s="19" customFormat="1" hidden="1">
      <c r="B1739" s="64"/>
      <c r="C1739" s="64"/>
      <c r="D1739" s="64"/>
      <c r="E1739" s="64"/>
      <c r="I1739" s="31"/>
      <c r="Q1739" s="31"/>
      <c r="R1739" s="31"/>
      <c r="T1739" s="31"/>
      <c r="W1739" s="31"/>
      <c r="Y1739" s="31"/>
      <c r="AA1739" s="31"/>
      <c r="AC1739" s="57"/>
    </row>
    <row r="1740" spans="2:29" s="19" customFormat="1" hidden="1">
      <c r="B1740" s="64"/>
      <c r="C1740" s="64"/>
      <c r="D1740" s="64"/>
      <c r="E1740" s="64"/>
      <c r="I1740" s="31"/>
      <c r="Q1740" s="31"/>
      <c r="R1740" s="31"/>
      <c r="T1740" s="31"/>
      <c r="W1740" s="31"/>
      <c r="Y1740" s="31"/>
      <c r="AA1740" s="31"/>
      <c r="AC1740" s="57"/>
    </row>
    <row r="1741" spans="2:29" s="19" customFormat="1" hidden="1">
      <c r="B1741" s="64"/>
      <c r="C1741" s="64"/>
      <c r="D1741" s="64"/>
      <c r="E1741" s="64"/>
      <c r="I1741" s="31"/>
      <c r="Q1741" s="31"/>
      <c r="R1741" s="31"/>
      <c r="T1741" s="31"/>
      <c r="W1741" s="31"/>
      <c r="Y1741" s="31"/>
      <c r="AA1741" s="31"/>
      <c r="AC1741" s="57"/>
    </row>
    <row r="1742" spans="2:29" s="19" customFormat="1" hidden="1">
      <c r="B1742" s="64"/>
      <c r="C1742" s="64"/>
      <c r="D1742" s="64"/>
      <c r="E1742" s="64"/>
      <c r="I1742" s="31"/>
      <c r="Q1742" s="31"/>
      <c r="R1742" s="31"/>
      <c r="T1742" s="31"/>
      <c r="W1742" s="31"/>
      <c r="Y1742" s="31"/>
      <c r="AA1742" s="31"/>
      <c r="AC1742" s="57"/>
    </row>
    <row r="1743" spans="2:29" s="19" customFormat="1" hidden="1">
      <c r="B1743" s="64"/>
      <c r="C1743" s="64"/>
      <c r="D1743" s="64"/>
      <c r="E1743" s="64"/>
      <c r="I1743" s="31"/>
      <c r="Q1743" s="31"/>
      <c r="R1743" s="31"/>
      <c r="T1743" s="31"/>
      <c r="W1743" s="31"/>
      <c r="Y1743" s="31"/>
      <c r="AA1743" s="31"/>
      <c r="AC1743" s="57"/>
    </row>
    <row r="1744" spans="2:29" s="19" customFormat="1" hidden="1">
      <c r="B1744" s="64"/>
      <c r="C1744" s="64"/>
      <c r="D1744" s="64"/>
      <c r="E1744" s="64"/>
      <c r="I1744" s="31"/>
      <c r="Q1744" s="31"/>
      <c r="R1744" s="31"/>
      <c r="T1744" s="31"/>
      <c r="W1744" s="31"/>
      <c r="Y1744" s="31"/>
      <c r="AA1744" s="31"/>
      <c r="AC1744" s="57"/>
    </row>
    <row r="1745" spans="2:29" s="19" customFormat="1" hidden="1">
      <c r="B1745" s="64"/>
      <c r="C1745" s="64"/>
      <c r="D1745" s="64"/>
      <c r="E1745" s="64"/>
      <c r="I1745" s="31"/>
      <c r="Q1745" s="31"/>
      <c r="R1745" s="31"/>
      <c r="T1745" s="31"/>
      <c r="W1745" s="31"/>
      <c r="Y1745" s="31"/>
      <c r="AA1745" s="31"/>
      <c r="AC1745" s="57"/>
    </row>
    <row r="1746" spans="2:29" s="19" customFormat="1" hidden="1">
      <c r="B1746" s="64"/>
      <c r="C1746" s="64"/>
      <c r="D1746" s="64"/>
      <c r="E1746" s="64"/>
      <c r="I1746" s="31"/>
      <c r="Q1746" s="31"/>
      <c r="R1746" s="31"/>
      <c r="T1746" s="31"/>
      <c r="W1746" s="31"/>
      <c r="Y1746" s="31"/>
      <c r="AA1746" s="31"/>
      <c r="AC1746" s="57"/>
    </row>
    <row r="1747" spans="2:29" s="19" customFormat="1" hidden="1">
      <c r="B1747" s="64"/>
      <c r="C1747" s="64"/>
      <c r="D1747" s="64"/>
      <c r="E1747" s="64"/>
      <c r="I1747" s="31"/>
      <c r="Q1747" s="31"/>
      <c r="R1747" s="31"/>
      <c r="T1747" s="31"/>
      <c r="W1747" s="31"/>
      <c r="Y1747" s="31"/>
      <c r="AA1747" s="31"/>
      <c r="AC1747" s="57"/>
    </row>
    <row r="1748" spans="2:29" s="19" customFormat="1" hidden="1">
      <c r="B1748" s="64"/>
      <c r="C1748" s="64"/>
      <c r="D1748" s="64"/>
      <c r="E1748" s="64"/>
      <c r="I1748" s="31"/>
      <c r="Q1748" s="31"/>
      <c r="R1748" s="31"/>
      <c r="T1748" s="31"/>
      <c r="W1748" s="31"/>
      <c r="Y1748" s="31"/>
      <c r="AA1748" s="31"/>
      <c r="AC1748" s="57"/>
    </row>
    <row r="1749" spans="2:29" s="19" customFormat="1" hidden="1">
      <c r="B1749" s="64"/>
      <c r="C1749" s="64"/>
      <c r="D1749" s="64"/>
      <c r="E1749" s="64"/>
      <c r="I1749" s="31"/>
      <c r="Q1749" s="31"/>
      <c r="R1749" s="31"/>
      <c r="T1749" s="31"/>
      <c r="W1749" s="31"/>
      <c r="Y1749" s="31"/>
      <c r="AA1749" s="31"/>
      <c r="AC1749" s="57"/>
    </row>
    <row r="1750" spans="2:29" s="19" customFormat="1" hidden="1">
      <c r="B1750" s="64"/>
      <c r="C1750" s="64"/>
      <c r="D1750" s="64"/>
      <c r="E1750" s="64"/>
      <c r="I1750" s="31"/>
      <c r="Q1750" s="31"/>
      <c r="R1750" s="31"/>
      <c r="T1750" s="31"/>
      <c r="W1750" s="31"/>
      <c r="Y1750" s="31"/>
      <c r="AA1750" s="31"/>
      <c r="AC1750" s="57"/>
    </row>
    <row r="1751" spans="2:29" s="19" customFormat="1" hidden="1">
      <c r="B1751" s="64"/>
      <c r="C1751" s="64"/>
      <c r="D1751" s="64"/>
      <c r="E1751" s="64"/>
      <c r="I1751" s="31"/>
      <c r="Q1751" s="31"/>
      <c r="R1751" s="31"/>
      <c r="T1751" s="31"/>
      <c r="W1751" s="31"/>
      <c r="Y1751" s="31"/>
      <c r="AA1751" s="31"/>
      <c r="AC1751" s="57"/>
    </row>
    <row r="1752" spans="2:29" s="19" customFormat="1" hidden="1">
      <c r="B1752" s="64"/>
      <c r="C1752" s="64"/>
      <c r="D1752" s="64"/>
      <c r="E1752" s="64"/>
      <c r="I1752" s="31"/>
      <c r="Q1752" s="31"/>
      <c r="R1752" s="31"/>
      <c r="T1752" s="31"/>
      <c r="W1752" s="31"/>
      <c r="Y1752" s="31"/>
      <c r="AA1752" s="31"/>
      <c r="AC1752" s="57"/>
    </row>
    <row r="1753" spans="2:29" s="19" customFormat="1" hidden="1">
      <c r="B1753" s="64"/>
      <c r="C1753" s="64"/>
      <c r="D1753" s="64"/>
      <c r="E1753" s="64"/>
      <c r="I1753" s="31"/>
      <c r="Q1753" s="31"/>
      <c r="R1753" s="31"/>
      <c r="T1753" s="31"/>
      <c r="W1753" s="31"/>
      <c r="Y1753" s="31"/>
      <c r="AA1753" s="31"/>
      <c r="AC1753" s="57"/>
    </row>
    <row r="1754" spans="2:29" s="19" customFormat="1" hidden="1">
      <c r="B1754" s="64"/>
      <c r="C1754" s="64"/>
      <c r="D1754" s="64"/>
      <c r="E1754" s="64"/>
      <c r="I1754" s="31"/>
      <c r="Q1754" s="31"/>
      <c r="R1754" s="31"/>
      <c r="T1754" s="31"/>
      <c r="W1754" s="31"/>
      <c r="Y1754" s="31"/>
      <c r="AA1754" s="31"/>
      <c r="AC1754" s="57"/>
    </row>
    <row r="1755" spans="2:29" s="19" customFormat="1" hidden="1">
      <c r="B1755" s="64"/>
      <c r="C1755" s="64"/>
      <c r="D1755" s="64"/>
      <c r="E1755" s="64"/>
      <c r="I1755" s="31"/>
      <c r="Q1755" s="31"/>
      <c r="R1755" s="31"/>
      <c r="T1755" s="31"/>
      <c r="W1755" s="31"/>
      <c r="Y1755" s="31"/>
      <c r="AA1755" s="31"/>
      <c r="AC1755" s="57"/>
    </row>
    <row r="1756" spans="2:29" s="19" customFormat="1" hidden="1">
      <c r="B1756" s="64"/>
      <c r="C1756" s="64"/>
      <c r="D1756" s="64"/>
      <c r="E1756" s="64"/>
      <c r="I1756" s="31"/>
      <c r="Q1756" s="31"/>
      <c r="R1756" s="31"/>
      <c r="T1756" s="31"/>
      <c r="W1756" s="31"/>
      <c r="Y1756" s="31"/>
      <c r="AA1756" s="31"/>
      <c r="AC1756" s="57"/>
    </row>
    <row r="1757" spans="2:29" s="19" customFormat="1" hidden="1">
      <c r="B1757" s="64"/>
      <c r="C1757" s="64"/>
      <c r="D1757" s="64"/>
      <c r="E1757" s="64"/>
      <c r="I1757" s="31"/>
      <c r="Q1757" s="31"/>
      <c r="R1757" s="31"/>
      <c r="T1757" s="31"/>
      <c r="W1757" s="31"/>
      <c r="Y1757" s="31"/>
      <c r="AA1757" s="31"/>
      <c r="AC1757" s="57"/>
    </row>
    <row r="1758" spans="2:29" s="19" customFormat="1" hidden="1">
      <c r="B1758" s="64"/>
      <c r="C1758" s="64"/>
      <c r="D1758" s="64"/>
      <c r="E1758" s="64"/>
      <c r="I1758" s="31"/>
      <c r="Q1758" s="31"/>
      <c r="R1758" s="31"/>
      <c r="T1758" s="31"/>
      <c r="W1758" s="31"/>
      <c r="Y1758" s="31"/>
      <c r="AA1758" s="31"/>
      <c r="AC1758" s="57"/>
    </row>
    <row r="1759" spans="2:29" s="19" customFormat="1" hidden="1">
      <c r="B1759" s="64"/>
      <c r="C1759" s="64"/>
      <c r="D1759" s="64"/>
      <c r="E1759" s="64"/>
      <c r="I1759" s="31"/>
      <c r="Q1759" s="31"/>
      <c r="R1759" s="31"/>
      <c r="T1759" s="31"/>
      <c r="W1759" s="31"/>
      <c r="Y1759" s="31"/>
      <c r="AA1759" s="31"/>
      <c r="AC1759" s="57"/>
    </row>
    <row r="1760" spans="2:29" s="19" customFormat="1" hidden="1">
      <c r="B1760" s="64"/>
      <c r="C1760" s="64"/>
      <c r="D1760" s="64"/>
      <c r="E1760" s="64"/>
      <c r="I1760" s="31"/>
      <c r="Q1760" s="31"/>
      <c r="R1760" s="31"/>
      <c r="T1760" s="31"/>
      <c r="W1760" s="31"/>
      <c r="Y1760" s="31"/>
      <c r="AA1760" s="31"/>
      <c r="AC1760" s="57"/>
    </row>
    <row r="1761" spans="2:29" s="19" customFormat="1" hidden="1">
      <c r="B1761" s="64"/>
      <c r="C1761" s="64"/>
      <c r="D1761" s="64"/>
      <c r="E1761" s="64"/>
      <c r="I1761" s="31"/>
      <c r="Q1761" s="31"/>
      <c r="R1761" s="31"/>
      <c r="T1761" s="31"/>
      <c r="W1761" s="31"/>
      <c r="Y1761" s="31"/>
      <c r="AA1761" s="31"/>
      <c r="AC1761" s="57"/>
    </row>
    <row r="1762" spans="2:29" s="19" customFormat="1" hidden="1">
      <c r="B1762" s="64"/>
      <c r="C1762" s="64"/>
      <c r="D1762" s="64"/>
      <c r="E1762" s="64"/>
      <c r="I1762" s="31"/>
      <c r="Q1762" s="31"/>
      <c r="R1762" s="31"/>
      <c r="T1762" s="31"/>
      <c r="W1762" s="31"/>
      <c r="Y1762" s="31"/>
      <c r="AA1762" s="31"/>
      <c r="AC1762" s="57"/>
    </row>
    <row r="1763" spans="2:29" s="19" customFormat="1" hidden="1">
      <c r="B1763" s="64"/>
      <c r="C1763" s="64"/>
      <c r="D1763" s="64"/>
      <c r="E1763" s="64"/>
      <c r="I1763" s="31"/>
      <c r="Q1763" s="31"/>
      <c r="R1763" s="31"/>
      <c r="T1763" s="31"/>
      <c r="W1763" s="31"/>
      <c r="Y1763" s="31"/>
      <c r="AA1763" s="31"/>
      <c r="AC1763" s="57"/>
    </row>
    <row r="1764" spans="2:29" s="19" customFormat="1" hidden="1">
      <c r="B1764" s="64"/>
      <c r="C1764" s="64"/>
      <c r="D1764" s="64"/>
      <c r="E1764" s="64"/>
      <c r="I1764" s="31"/>
      <c r="Q1764" s="31"/>
      <c r="R1764" s="31"/>
      <c r="T1764" s="31"/>
      <c r="W1764" s="31"/>
      <c r="Y1764" s="31"/>
      <c r="AA1764" s="31"/>
      <c r="AC1764" s="57"/>
    </row>
    <row r="1765" spans="2:29" s="19" customFormat="1" hidden="1">
      <c r="B1765" s="64"/>
      <c r="C1765" s="64"/>
      <c r="D1765" s="64"/>
      <c r="E1765" s="64"/>
      <c r="I1765" s="31"/>
      <c r="Q1765" s="31"/>
      <c r="R1765" s="31"/>
      <c r="T1765" s="31"/>
      <c r="W1765" s="31"/>
      <c r="Y1765" s="31"/>
      <c r="AA1765" s="31"/>
      <c r="AC1765" s="57"/>
    </row>
    <row r="1766" spans="2:29" s="19" customFormat="1" hidden="1">
      <c r="B1766" s="64"/>
      <c r="C1766" s="64"/>
      <c r="D1766" s="64"/>
      <c r="E1766" s="64"/>
      <c r="I1766" s="31"/>
      <c r="Q1766" s="31"/>
      <c r="R1766" s="31"/>
      <c r="T1766" s="31"/>
      <c r="W1766" s="31"/>
      <c r="Y1766" s="31"/>
      <c r="AA1766" s="31"/>
      <c r="AC1766" s="57"/>
    </row>
    <row r="1767" spans="2:29" s="19" customFormat="1" hidden="1">
      <c r="B1767" s="64"/>
      <c r="C1767" s="64"/>
      <c r="D1767" s="64"/>
      <c r="E1767" s="64"/>
      <c r="I1767" s="31"/>
      <c r="Q1767" s="31"/>
      <c r="R1767" s="31"/>
      <c r="T1767" s="31"/>
      <c r="W1767" s="31"/>
      <c r="Y1767" s="31"/>
      <c r="AA1767" s="31"/>
      <c r="AC1767" s="57"/>
    </row>
    <row r="1768" spans="2:29" s="19" customFormat="1" hidden="1">
      <c r="B1768" s="64"/>
      <c r="C1768" s="64"/>
      <c r="D1768" s="64"/>
      <c r="E1768" s="64"/>
      <c r="I1768" s="31"/>
      <c r="Q1768" s="31"/>
      <c r="R1768" s="31"/>
      <c r="T1768" s="31"/>
      <c r="W1768" s="31"/>
      <c r="Y1768" s="31"/>
      <c r="AA1768" s="31"/>
      <c r="AC1768" s="57"/>
    </row>
    <row r="1769" spans="2:29" s="19" customFormat="1" hidden="1">
      <c r="B1769" s="64"/>
      <c r="C1769" s="64"/>
      <c r="D1769" s="64"/>
      <c r="E1769" s="64"/>
      <c r="I1769" s="31"/>
      <c r="Q1769" s="31"/>
      <c r="R1769" s="31"/>
      <c r="T1769" s="31"/>
      <c r="W1769" s="31"/>
      <c r="Y1769" s="31"/>
      <c r="AA1769" s="31"/>
      <c r="AC1769" s="57"/>
    </row>
    <row r="1770" spans="2:29" s="19" customFormat="1" hidden="1">
      <c r="B1770" s="64"/>
      <c r="C1770" s="64"/>
      <c r="D1770" s="64"/>
      <c r="E1770" s="64"/>
      <c r="I1770" s="31"/>
      <c r="Q1770" s="31"/>
      <c r="R1770" s="31"/>
      <c r="T1770" s="31"/>
      <c r="W1770" s="31"/>
      <c r="Y1770" s="31"/>
      <c r="AA1770" s="31"/>
      <c r="AC1770" s="57"/>
    </row>
    <row r="1771" spans="2:29" s="19" customFormat="1" hidden="1">
      <c r="B1771" s="64"/>
      <c r="C1771" s="64"/>
      <c r="D1771" s="64"/>
      <c r="E1771" s="64"/>
      <c r="I1771" s="31"/>
      <c r="Q1771" s="31"/>
      <c r="R1771" s="31"/>
      <c r="T1771" s="31"/>
      <c r="W1771" s="31"/>
      <c r="Y1771" s="31"/>
      <c r="AA1771" s="31"/>
      <c r="AC1771" s="57"/>
    </row>
    <row r="1772" spans="2:29" s="19" customFormat="1" hidden="1">
      <c r="B1772" s="64"/>
      <c r="C1772" s="64"/>
      <c r="D1772" s="64"/>
      <c r="E1772" s="64"/>
      <c r="I1772" s="31"/>
      <c r="Q1772" s="31"/>
      <c r="R1772" s="31"/>
      <c r="T1772" s="31"/>
      <c r="W1772" s="31"/>
      <c r="Y1772" s="31"/>
      <c r="AA1772" s="31"/>
      <c r="AC1772" s="57"/>
    </row>
    <row r="1773" spans="2:29" s="19" customFormat="1" hidden="1">
      <c r="B1773" s="64"/>
      <c r="C1773" s="64"/>
      <c r="D1773" s="64"/>
      <c r="E1773" s="64"/>
      <c r="I1773" s="31"/>
      <c r="Q1773" s="31"/>
      <c r="R1773" s="31"/>
      <c r="T1773" s="31"/>
      <c r="W1773" s="31"/>
      <c r="Y1773" s="31"/>
      <c r="AA1773" s="31"/>
      <c r="AC1773" s="57"/>
    </row>
    <row r="1774" spans="2:29" s="19" customFormat="1" hidden="1">
      <c r="B1774" s="64"/>
      <c r="C1774" s="64"/>
      <c r="D1774" s="64"/>
      <c r="E1774" s="64"/>
      <c r="I1774" s="31"/>
      <c r="Q1774" s="31"/>
      <c r="R1774" s="31"/>
      <c r="T1774" s="31"/>
      <c r="W1774" s="31"/>
      <c r="Y1774" s="31"/>
      <c r="AA1774" s="31"/>
      <c r="AC1774" s="57"/>
    </row>
    <row r="1775" spans="2:29" s="19" customFormat="1" hidden="1">
      <c r="B1775" s="64"/>
      <c r="C1775" s="64"/>
      <c r="D1775" s="64"/>
      <c r="E1775" s="64"/>
      <c r="I1775" s="31"/>
      <c r="Q1775" s="31"/>
      <c r="R1775" s="31"/>
      <c r="T1775" s="31"/>
      <c r="W1775" s="31"/>
      <c r="Y1775" s="31"/>
      <c r="AA1775" s="31"/>
      <c r="AC1775" s="57"/>
    </row>
    <row r="1776" spans="2:29" s="19" customFormat="1" hidden="1">
      <c r="B1776" s="64"/>
      <c r="C1776" s="64"/>
      <c r="D1776" s="64"/>
      <c r="E1776" s="64"/>
      <c r="I1776" s="31"/>
      <c r="Q1776" s="31"/>
      <c r="R1776" s="31"/>
      <c r="T1776" s="31"/>
      <c r="W1776" s="31"/>
      <c r="Y1776" s="31"/>
      <c r="AA1776" s="31"/>
      <c r="AC1776" s="57"/>
    </row>
    <row r="1777" spans="2:29" s="19" customFormat="1" hidden="1">
      <c r="B1777" s="64"/>
      <c r="C1777" s="64"/>
      <c r="D1777" s="64"/>
      <c r="E1777" s="64"/>
      <c r="I1777" s="31"/>
      <c r="Q1777" s="31"/>
      <c r="R1777" s="31"/>
      <c r="T1777" s="31"/>
      <c r="W1777" s="31"/>
      <c r="Y1777" s="31"/>
      <c r="AA1777" s="31"/>
      <c r="AC1777" s="57"/>
    </row>
    <row r="1778" spans="2:29" s="19" customFormat="1" hidden="1">
      <c r="B1778" s="64"/>
      <c r="C1778" s="64"/>
      <c r="D1778" s="64"/>
      <c r="E1778" s="64"/>
      <c r="I1778" s="31"/>
      <c r="Q1778" s="31"/>
      <c r="R1778" s="31"/>
      <c r="T1778" s="31"/>
      <c r="W1778" s="31"/>
      <c r="Y1778" s="31"/>
      <c r="AA1778" s="31"/>
      <c r="AC1778" s="57"/>
    </row>
    <row r="1779" spans="2:29" s="19" customFormat="1" hidden="1">
      <c r="B1779" s="64"/>
      <c r="C1779" s="64"/>
      <c r="D1779" s="64"/>
      <c r="E1779" s="64"/>
      <c r="I1779" s="31"/>
      <c r="Q1779" s="31"/>
      <c r="R1779" s="31"/>
      <c r="T1779" s="31"/>
      <c r="W1779" s="31"/>
      <c r="Y1779" s="31"/>
      <c r="AA1779" s="31"/>
      <c r="AC1779" s="57"/>
    </row>
    <row r="1780" spans="2:29" s="19" customFormat="1" hidden="1">
      <c r="B1780" s="64"/>
      <c r="C1780" s="64"/>
      <c r="D1780" s="64"/>
      <c r="E1780" s="64"/>
      <c r="I1780" s="31"/>
      <c r="Q1780" s="31"/>
      <c r="R1780" s="31"/>
      <c r="T1780" s="31"/>
      <c r="W1780" s="31"/>
      <c r="Y1780" s="31"/>
      <c r="AA1780" s="31"/>
      <c r="AC1780" s="57"/>
    </row>
    <row r="1781" spans="2:29" s="19" customFormat="1" hidden="1">
      <c r="B1781" s="64"/>
      <c r="C1781" s="64"/>
      <c r="D1781" s="64"/>
      <c r="E1781" s="64"/>
      <c r="I1781" s="31"/>
      <c r="Q1781" s="31"/>
      <c r="R1781" s="31"/>
      <c r="T1781" s="31"/>
      <c r="W1781" s="31"/>
      <c r="Y1781" s="31"/>
      <c r="AA1781" s="31"/>
      <c r="AC1781" s="57"/>
    </row>
    <row r="1782" spans="2:29" s="19" customFormat="1" hidden="1">
      <c r="B1782" s="64"/>
      <c r="C1782" s="64"/>
      <c r="D1782" s="64"/>
      <c r="E1782" s="64"/>
      <c r="I1782" s="31"/>
      <c r="Q1782" s="31"/>
      <c r="R1782" s="31"/>
      <c r="T1782" s="31"/>
      <c r="W1782" s="31"/>
      <c r="Y1782" s="31"/>
      <c r="AA1782" s="31"/>
      <c r="AC1782" s="57"/>
    </row>
    <row r="1783" spans="2:29" s="19" customFormat="1" hidden="1">
      <c r="B1783" s="64"/>
      <c r="C1783" s="64"/>
      <c r="D1783" s="64"/>
      <c r="E1783" s="64"/>
      <c r="I1783" s="31"/>
      <c r="Q1783" s="31"/>
      <c r="R1783" s="31"/>
      <c r="T1783" s="31"/>
      <c r="W1783" s="31"/>
      <c r="Y1783" s="31"/>
      <c r="AA1783" s="31"/>
      <c r="AC1783" s="57"/>
    </row>
    <row r="1784" spans="2:29" s="19" customFormat="1" hidden="1">
      <c r="B1784" s="64"/>
      <c r="C1784" s="64"/>
      <c r="D1784" s="64"/>
      <c r="E1784" s="64"/>
      <c r="I1784" s="31"/>
      <c r="Q1784" s="31"/>
      <c r="R1784" s="31"/>
      <c r="T1784" s="31"/>
      <c r="W1784" s="31"/>
      <c r="Y1784" s="31"/>
      <c r="AA1784" s="31"/>
      <c r="AC1784" s="57"/>
    </row>
    <row r="1785" spans="2:29" s="19" customFormat="1" hidden="1">
      <c r="B1785" s="64"/>
      <c r="C1785" s="64"/>
      <c r="D1785" s="64"/>
      <c r="E1785" s="64"/>
      <c r="I1785" s="31"/>
      <c r="Q1785" s="31"/>
      <c r="R1785" s="31"/>
      <c r="T1785" s="31"/>
      <c r="W1785" s="31"/>
      <c r="Y1785" s="31"/>
      <c r="AA1785" s="31"/>
      <c r="AC1785" s="57"/>
    </row>
    <row r="1786" spans="2:29" s="19" customFormat="1" hidden="1">
      <c r="B1786" s="64"/>
      <c r="C1786" s="64"/>
      <c r="D1786" s="64"/>
      <c r="E1786" s="64"/>
      <c r="I1786" s="31"/>
      <c r="Q1786" s="31"/>
      <c r="R1786" s="31"/>
      <c r="T1786" s="31"/>
      <c r="W1786" s="31"/>
      <c r="Y1786" s="31"/>
      <c r="AA1786" s="31"/>
      <c r="AC1786" s="57"/>
    </row>
    <row r="1787" spans="2:29" s="19" customFormat="1" hidden="1">
      <c r="B1787" s="64"/>
      <c r="C1787" s="64"/>
      <c r="D1787" s="64"/>
      <c r="E1787" s="64"/>
      <c r="I1787" s="31"/>
      <c r="Q1787" s="31"/>
      <c r="R1787" s="31"/>
      <c r="T1787" s="31"/>
      <c r="W1787" s="31"/>
      <c r="Y1787" s="31"/>
      <c r="AA1787" s="31"/>
      <c r="AC1787" s="57"/>
    </row>
    <row r="1788" spans="2:29" s="19" customFormat="1" hidden="1">
      <c r="B1788" s="64"/>
      <c r="C1788" s="64"/>
      <c r="D1788" s="64"/>
      <c r="E1788" s="64"/>
      <c r="I1788" s="31"/>
      <c r="Q1788" s="31"/>
      <c r="R1788" s="31"/>
      <c r="T1788" s="31"/>
      <c r="W1788" s="31"/>
      <c r="Y1788" s="31"/>
      <c r="AA1788" s="31"/>
      <c r="AC1788" s="57"/>
    </row>
    <row r="1789" spans="2:29" s="19" customFormat="1" hidden="1">
      <c r="B1789" s="64"/>
      <c r="C1789" s="64"/>
      <c r="D1789" s="64"/>
      <c r="E1789" s="64"/>
      <c r="I1789" s="31"/>
      <c r="Q1789" s="31"/>
      <c r="R1789" s="31"/>
      <c r="T1789" s="31"/>
      <c r="W1789" s="31"/>
      <c r="Y1789" s="31"/>
      <c r="AA1789" s="31"/>
      <c r="AC1789" s="57"/>
    </row>
    <row r="1790" spans="2:29" s="19" customFormat="1" hidden="1">
      <c r="B1790" s="64"/>
      <c r="C1790" s="64"/>
      <c r="D1790" s="64"/>
      <c r="E1790" s="64"/>
      <c r="I1790" s="31"/>
      <c r="Q1790" s="31"/>
      <c r="R1790" s="31"/>
      <c r="T1790" s="31"/>
      <c r="W1790" s="31"/>
      <c r="Y1790" s="31"/>
      <c r="AA1790" s="31"/>
      <c r="AC1790" s="57"/>
    </row>
    <row r="1791" spans="2:29" s="19" customFormat="1" hidden="1">
      <c r="B1791" s="64"/>
      <c r="C1791" s="64"/>
      <c r="D1791" s="64"/>
      <c r="E1791" s="64"/>
      <c r="I1791" s="31"/>
      <c r="Q1791" s="31"/>
      <c r="R1791" s="31"/>
      <c r="T1791" s="31"/>
      <c r="W1791" s="31"/>
      <c r="Y1791" s="31"/>
      <c r="AA1791" s="31"/>
      <c r="AC1791" s="57"/>
    </row>
    <row r="1792" spans="2:29" s="19" customFormat="1" hidden="1">
      <c r="B1792" s="64"/>
      <c r="C1792" s="64"/>
      <c r="D1792" s="64"/>
      <c r="E1792" s="64"/>
      <c r="I1792" s="31"/>
      <c r="Q1792" s="31"/>
      <c r="R1792" s="31"/>
      <c r="T1792" s="31"/>
      <c r="W1792" s="31"/>
      <c r="Y1792" s="31"/>
      <c r="AA1792" s="31"/>
      <c r="AC1792" s="57"/>
    </row>
    <row r="1793" spans="2:29" s="19" customFormat="1" hidden="1">
      <c r="B1793" s="64"/>
      <c r="C1793" s="64"/>
      <c r="D1793" s="64"/>
      <c r="E1793" s="64"/>
      <c r="I1793" s="31"/>
      <c r="Q1793" s="31"/>
      <c r="R1793" s="31"/>
      <c r="T1793" s="31"/>
      <c r="W1793" s="31"/>
      <c r="Y1793" s="31"/>
      <c r="AA1793" s="31"/>
      <c r="AC1793" s="57"/>
    </row>
    <row r="1794" spans="2:29" s="19" customFormat="1" hidden="1">
      <c r="B1794" s="64"/>
      <c r="C1794" s="64"/>
      <c r="D1794" s="64"/>
      <c r="E1794" s="64"/>
      <c r="I1794" s="31"/>
      <c r="Q1794" s="31"/>
      <c r="R1794" s="31"/>
      <c r="T1794" s="31"/>
      <c r="W1794" s="31"/>
      <c r="Y1794" s="31"/>
      <c r="AA1794" s="31"/>
      <c r="AC1794" s="57"/>
    </row>
    <row r="1795" spans="2:29" s="19" customFormat="1" hidden="1">
      <c r="B1795" s="64"/>
      <c r="C1795" s="64"/>
      <c r="D1795" s="64"/>
      <c r="E1795" s="64"/>
      <c r="I1795" s="31"/>
      <c r="Q1795" s="31"/>
      <c r="R1795" s="31"/>
      <c r="T1795" s="31"/>
      <c r="W1795" s="31"/>
      <c r="Y1795" s="31"/>
      <c r="AA1795" s="31"/>
      <c r="AC1795" s="57"/>
    </row>
    <row r="1796" spans="2:29" s="19" customFormat="1" hidden="1">
      <c r="B1796" s="64"/>
      <c r="C1796" s="64"/>
      <c r="D1796" s="64"/>
      <c r="E1796" s="64"/>
      <c r="I1796" s="31"/>
      <c r="Q1796" s="31"/>
      <c r="R1796" s="31"/>
      <c r="T1796" s="31"/>
      <c r="W1796" s="31"/>
      <c r="Y1796" s="31"/>
      <c r="AA1796" s="31"/>
      <c r="AC1796" s="57"/>
    </row>
    <row r="1797" spans="2:29" s="19" customFormat="1" hidden="1">
      <c r="B1797" s="64"/>
      <c r="C1797" s="64"/>
      <c r="D1797" s="64"/>
      <c r="E1797" s="64"/>
      <c r="I1797" s="31"/>
      <c r="Q1797" s="31"/>
      <c r="R1797" s="31"/>
      <c r="T1797" s="31"/>
      <c r="W1797" s="31"/>
      <c r="Y1797" s="31"/>
      <c r="AA1797" s="31"/>
      <c r="AC1797" s="57"/>
    </row>
    <row r="1798" spans="2:29" s="19" customFormat="1" hidden="1">
      <c r="B1798" s="64"/>
      <c r="C1798" s="64"/>
      <c r="D1798" s="64"/>
      <c r="E1798" s="64"/>
      <c r="I1798" s="31"/>
      <c r="Q1798" s="31"/>
      <c r="R1798" s="31"/>
      <c r="T1798" s="31"/>
      <c r="W1798" s="31"/>
      <c r="Y1798" s="31"/>
      <c r="AA1798" s="31"/>
      <c r="AC1798" s="57"/>
    </row>
    <row r="1799" spans="2:29" s="19" customFormat="1" hidden="1">
      <c r="B1799" s="64"/>
      <c r="C1799" s="64"/>
      <c r="D1799" s="64"/>
      <c r="E1799" s="64"/>
      <c r="I1799" s="31"/>
      <c r="Q1799" s="31"/>
      <c r="R1799" s="31"/>
      <c r="T1799" s="31"/>
      <c r="W1799" s="31"/>
      <c r="Y1799" s="31"/>
      <c r="AA1799" s="31"/>
      <c r="AC1799" s="57"/>
    </row>
    <row r="1800" spans="2:29" s="19" customFormat="1" hidden="1">
      <c r="B1800" s="64"/>
      <c r="C1800" s="64"/>
      <c r="D1800" s="64"/>
      <c r="E1800" s="64"/>
      <c r="I1800" s="31"/>
      <c r="Q1800" s="31"/>
      <c r="R1800" s="31"/>
      <c r="T1800" s="31"/>
      <c r="W1800" s="31"/>
      <c r="Y1800" s="31"/>
      <c r="AA1800" s="31"/>
      <c r="AC1800" s="57"/>
    </row>
    <row r="1801" spans="2:29" s="19" customFormat="1" hidden="1">
      <c r="B1801" s="64"/>
      <c r="C1801" s="64"/>
      <c r="D1801" s="64"/>
      <c r="E1801" s="64"/>
      <c r="I1801" s="31"/>
      <c r="Q1801" s="31"/>
      <c r="R1801" s="31"/>
      <c r="T1801" s="31"/>
      <c r="W1801" s="31"/>
      <c r="Y1801" s="31"/>
      <c r="AA1801" s="31"/>
      <c r="AC1801" s="57"/>
    </row>
    <row r="1802" spans="2:29" s="19" customFormat="1" hidden="1">
      <c r="B1802" s="64"/>
      <c r="C1802" s="64"/>
      <c r="D1802" s="64"/>
      <c r="E1802" s="64"/>
      <c r="I1802" s="31"/>
      <c r="Q1802" s="31"/>
      <c r="R1802" s="31"/>
      <c r="T1802" s="31"/>
      <c r="W1802" s="31"/>
      <c r="Y1802" s="31"/>
      <c r="AA1802" s="31"/>
      <c r="AC1802" s="57"/>
    </row>
    <row r="1803" spans="2:29" s="19" customFormat="1" hidden="1">
      <c r="B1803" s="64"/>
      <c r="C1803" s="64"/>
      <c r="D1803" s="64"/>
      <c r="E1803" s="64"/>
      <c r="I1803" s="31"/>
      <c r="Q1803" s="31"/>
      <c r="R1803" s="31"/>
      <c r="T1803" s="31"/>
      <c r="W1803" s="31"/>
      <c r="Y1803" s="31"/>
      <c r="AA1803" s="31"/>
      <c r="AC1803" s="57"/>
    </row>
    <row r="1804" spans="2:29" s="19" customFormat="1" hidden="1">
      <c r="B1804" s="64"/>
      <c r="C1804" s="64"/>
      <c r="D1804" s="64"/>
      <c r="E1804" s="64"/>
      <c r="I1804" s="31"/>
      <c r="Q1804" s="31"/>
      <c r="R1804" s="31"/>
      <c r="T1804" s="31"/>
      <c r="W1804" s="31"/>
      <c r="Y1804" s="31"/>
      <c r="AA1804" s="31"/>
      <c r="AC1804" s="57"/>
    </row>
    <row r="1805" spans="2:29" s="19" customFormat="1" hidden="1">
      <c r="B1805" s="64"/>
      <c r="C1805" s="64"/>
      <c r="D1805" s="64"/>
      <c r="E1805" s="64"/>
      <c r="I1805" s="31"/>
      <c r="Q1805" s="31"/>
      <c r="R1805" s="31"/>
      <c r="T1805" s="31"/>
      <c r="W1805" s="31"/>
      <c r="Y1805" s="31"/>
      <c r="AA1805" s="31"/>
      <c r="AC1805" s="57"/>
    </row>
    <row r="1806" spans="2:29" s="19" customFormat="1" hidden="1">
      <c r="B1806" s="64"/>
      <c r="C1806" s="64"/>
      <c r="D1806" s="64"/>
      <c r="E1806" s="64"/>
      <c r="I1806" s="31"/>
      <c r="Q1806" s="31"/>
      <c r="R1806" s="31"/>
      <c r="T1806" s="31"/>
      <c r="W1806" s="31"/>
      <c r="Y1806" s="31"/>
      <c r="AA1806" s="31"/>
      <c r="AC1806" s="57"/>
    </row>
    <row r="1807" spans="2:29" s="19" customFormat="1" hidden="1">
      <c r="B1807" s="64"/>
      <c r="C1807" s="64"/>
      <c r="D1807" s="64"/>
      <c r="E1807" s="64"/>
      <c r="I1807" s="31"/>
      <c r="Q1807" s="31"/>
      <c r="R1807" s="31"/>
      <c r="T1807" s="31"/>
      <c r="W1807" s="31"/>
      <c r="Y1807" s="31"/>
      <c r="AA1807" s="31"/>
      <c r="AC1807" s="57"/>
    </row>
    <row r="1808" spans="2:29" s="19" customFormat="1" hidden="1">
      <c r="B1808" s="64"/>
      <c r="C1808" s="64"/>
      <c r="D1808" s="64"/>
      <c r="E1808" s="64"/>
      <c r="I1808" s="31"/>
      <c r="Q1808" s="31"/>
      <c r="R1808" s="31"/>
      <c r="T1808" s="31"/>
      <c r="W1808" s="31"/>
      <c r="Y1808" s="31"/>
      <c r="AA1808" s="31"/>
      <c r="AC1808" s="57"/>
    </row>
    <row r="1809" spans="2:29" s="19" customFormat="1" hidden="1">
      <c r="B1809" s="64"/>
      <c r="C1809" s="64"/>
      <c r="D1809" s="64"/>
      <c r="E1809" s="64"/>
      <c r="I1809" s="31"/>
      <c r="Q1809" s="31"/>
      <c r="R1809" s="31"/>
      <c r="T1809" s="31"/>
      <c r="W1809" s="31"/>
      <c r="Y1809" s="31"/>
      <c r="AA1809" s="31"/>
      <c r="AC1809" s="57"/>
    </row>
    <row r="1810" spans="2:29" s="19" customFormat="1" hidden="1">
      <c r="B1810" s="64"/>
      <c r="C1810" s="64"/>
      <c r="D1810" s="64"/>
      <c r="E1810" s="64"/>
      <c r="I1810" s="31"/>
      <c r="Q1810" s="31"/>
      <c r="R1810" s="31"/>
      <c r="T1810" s="31"/>
      <c r="W1810" s="31"/>
      <c r="Y1810" s="31"/>
      <c r="AA1810" s="31"/>
      <c r="AC1810" s="57"/>
    </row>
    <row r="1811" spans="2:29" s="19" customFormat="1" hidden="1">
      <c r="B1811" s="64"/>
      <c r="C1811" s="64"/>
      <c r="D1811" s="64"/>
      <c r="E1811" s="64"/>
      <c r="I1811" s="31"/>
      <c r="Q1811" s="31"/>
      <c r="R1811" s="31"/>
      <c r="T1811" s="31"/>
      <c r="W1811" s="31"/>
      <c r="Y1811" s="31"/>
      <c r="AA1811" s="31"/>
      <c r="AC1811" s="57"/>
    </row>
    <row r="1812" spans="2:29" s="19" customFormat="1" hidden="1">
      <c r="B1812" s="64"/>
      <c r="C1812" s="64"/>
      <c r="D1812" s="64"/>
      <c r="E1812" s="64"/>
      <c r="I1812" s="31"/>
      <c r="Q1812" s="31"/>
      <c r="R1812" s="31"/>
      <c r="T1812" s="31"/>
      <c r="W1812" s="31"/>
      <c r="Y1812" s="31"/>
      <c r="AA1812" s="31"/>
      <c r="AC1812" s="57"/>
    </row>
    <row r="1813" spans="2:29" s="19" customFormat="1" hidden="1">
      <c r="B1813" s="64"/>
      <c r="C1813" s="64"/>
      <c r="D1813" s="64"/>
      <c r="E1813" s="64"/>
      <c r="I1813" s="31"/>
      <c r="Q1813" s="31"/>
      <c r="R1813" s="31"/>
      <c r="T1813" s="31"/>
      <c r="W1813" s="31"/>
      <c r="Y1813" s="31"/>
      <c r="AA1813" s="31"/>
      <c r="AC1813" s="57"/>
    </row>
    <row r="1814" spans="2:29" s="19" customFormat="1" hidden="1">
      <c r="B1814" s="64"/>
      <c r="C1814" s="64"/>
      <c r="D1814" s="64"/>
      <c r="E1814" s="64"/>
      <c r="I1814" s="31"/>
      <c r="Q1814" s="31"/>
      <c r="R1814" s="31"/>
      <c r="T1814" s="31"/>
      <c r="W1814" s="31"/>
      <c r="Y1814" s="31"/>
      <c r="AA1814" s="31"/>
      <c r="AC1814" s="57"/>
    </row>
    <row r="1815" spans="2:29" s="19" customFormat="1" hidden="1">
      <c r="B1815" s="64"/>
      <c r="C1815" s="64"/>
      <c r="D1815" s="64"/>
      <c r="E1815" s="64"/>
      <c r="I1815" s="31"/>
      <c r="Q1815" s="31"/>
      <c r="R1815" s="31"/>
      <c r="T1815" s="31"/>
      <c r="W1815" s="31"/>
      <c r="Y1815" s="31"/>
      <c r="AA1815" s="31"/>
      <c r="AC1815" s="57"/>
    </row>
    <row r="1816" spans="2:29" s="19" customFormat="1" hidden="1">
      <c r="B1816" s="64"/>
      <c r="C1816" s="64"/>
      <c r="D1816" s="64"/>
      <c r="E1816" s="64"/>
      <c r="I1816" s="31"/>
      <c r="Q1816" s="31"/>
      <c r="R1816" s="31"/>
      <c r="T1816" s="31"/>
      <c r="W1816" s="31"/>
      <c r="Y1816" s="31"/>
      <c r="AA1816" s="31"/>
      <c r="AC1816" s="57"/>
    </row>
    <row r="1817" spans="2:29" s="19" customFormat="1" hidden="1">
      <c r="B1817" s="64"/>
      <c r="C1817" s="64"/>
      <c r="D1817" s="64"/>
      <c r="E1817" s="64"/>
      <c r="I1817" s="31"/>
      <c r="Q1817" s="31"/>
      <c r="R1817" s="31"/>
      <c r="T1817" s="31"/>
      <c r="W1817" s="31"/>
      <c r="Y1817" s="31"/>
      <c r="AA1817" s="31"/>
      <c r="AC1817" s="57"/>
    </row>
    <row r="1818" spans="2:29" s="19" customFormat="1" hidden="1">
      <c r="B1818" s="64"/>
      <c r="C1818" s="64"/>
      <c r="D1818" s="64"/>
      <c r="E1818" s="64"/>
      <c r="I1818" s="31"/>
      <c r="Q1818" s="31"/>
      <c r="R1818" s="31"/>
      <c r="T1818" s="31"/>
      <c r="W1818" s="31"/>
      <c r="Y1818" s="31"/>
      <c r="AA1818" s="31"/>
      <c r="AC1818" s="57"/>
    </row>
    <row r="1819" spans="2:29" s="19" customFormat="1" hidden="1">
      <c r="B1819" s="64"/>
      <c r="C1819" s="64"/>
      <c r="D1819" s="64"/>
      <c r="E1819" s="64"/>
      <c r="I1819" s="31"/>
      <c r="Q1819" s="31"/>
      <c r="R1819" s="31"/>
      <c r="T1819" s="31"/>
      <c r="W1819" s="31"/>
      <c r="Y1819" s="31"/>
      <c r="AA1819" s="31"/>
      <c r="AC1819" s="57"/>
    </row>
    <row r="1820" spans="2:29" s="19" customFormat="1" hidden="1">
      <c r="B1820" s="64"/>
      <c r="C1820" s="64"/>
      <c r="D1820" s="64"/>
      <c r="E1820" s="64"/>
      <c r="I1820" s="31"/>
      <c r="Q1820" s="31"/>
      <c r="R1820" s="31"/>
      <c r="T1820" s="31"/>
      <c r="W1820" s="31"/>
      <c r="Y1820" s="31"/>
      <c r="AA1820" s="31"/>
      <c r="AC1820" s="57"/>
    </row>
    <row r="1821" spans="2:29" s="19" customFormat="1" hidden="1">
      <c r="B1821" s="64"/>
      <c r="C1821" s="64"/>
      <c r="D1821" s="64"/>
      <c r="E1821" s="64"/>
      <c r="I1821" s="31"/>
      <c r="Q1821" s="31"/>
      <c r="R1821" s="31"/>
      <c r="T1821" s="31"/>
      <c r="W1821" s="31"/>
      <c r="Y1821" s="31"/>
      <c r="AA1821" s="31"/>
      <c r="AC1821" s="57"/>
    </row>
    <row r="1822" spans="2:29" s="19" customFormat="1" hidden="1">
      <c r="B1822" s="64"/>
      <c r="C1822" s="64"/>
      <c r="D1822" s="64"/>
      <c r="E1822" s="64"/>
      <c r="I1822" s="31"/>
      <c r="Q1822" s="31"/>
      <c r="R1822" s="31"/>
      <c r="T1822" s="31"/>
      <c r="W1822" s="31"/>
      <c r="Y1822" s="31"/>
      <c r="AA1822" s="31"/>
      <c r="AC1822" s="57"/>
    </row>
    <row r="1823" spans="2:29" s="19" customFormat="1" hidden="1">
      <c r="B1823" s="64"/>
      <c r="C1823" s="64"/>
      <c r="D1823" s="64"/>
      <c r="E1823" s="64"/>
      <c r="I1823" s="31"/>
      <c r="Q1823" s="31"/>
      <c r="R1823" s="31"/>
      <c r="T1823" s="31"/>
      <c r="W1823" s="31"/>
      <c r="Y1823" s="31"/>
      <c r="AA1823" s="31"/>
      <c r="AC1823" s="57"/>
    </row>
    <row r="1824" spans="2:29" s="19" customFormat="1" hidden="1">
      <c r="B1824" s="64"/>
      <c r="C1824" s="64"/>
      <c r="D1824" s="64"/>
      <c r="E1824" s="64"/>
      <c r="I1824" s="31"/>
      <c r="Q1824" s="31"/>
      <c r="R1824" s="31"/>
      <c r="T1824" s="31"/>
      <c r="W1824" s="31"/>
      <c r="Y1824" s="31"/>
      <c r="AA1824" s="31"/>
      <c r="AC1824" s="57"/>
    </row>
    <row r="1825" spans="2:29" s="19" customFormat="1" hidden="1">
      <c r="B1825" s="64"/>
      <c r="C1825" s="64"/>
      <c r="D1825" s="64"/>
      <c r="E1825" s="64"/>
      <c r="I1825" s="31"/>
      <c r="Q1825" s="31"/>
      <c r="R1825" s="31"/>
      <c r="T1825" s="31"/>
      <c r="W1825" s="31"/>
      <c r="Y1825" s="31"/>
      <c r="AA1825" s="31"/>
      <c r="AC1825" s="57"/>
    </row>
    <row r="1826" spans="2:29" s="19" customFormat="1" hidden="1">
      <c r="B1826" s="64"/>
      <c r="C1826" s="64"/>
      <c r="D1826" s="64"/>
      <c r="E1826" s="64"/>
      <c r="I1826" s="31"/>
      <c r="Q1826" s="31"/>
      <c r="R1826" s="31"/>
      <c r="T1826" s="31"/>
      <c r="W1826" s="31"/>
      <c r="Y1826" s="31"/>
      <c r="AA1826" s="31"/>
      <c r="AC1826" s="57"/>
    </row>
    <row r="1827" spans="2:29" s="19" customFormat="1" hidden="1">
      <c r="B1827" s="64"/>
      <c r="C1827" s="64"/>
      <c r="D1827" s="64"/>
      <c r="E1827" s="64"/>
      <c r="I1827" s="31"/>
      <c r="Q1827" s="31"/>
      <c r="R1827" s="31"/>
      <c r="T1827" s="31"/>
      <c r="W1827" s="31"/>
      <c r="Y1827" s="31"/>
      <c r="AA1827" s="31"/>
      <c r="AC1827" s="57"/>
    </row>
    <row r="1828" spans="2:29" s="19" customFormat="1" hidden="1">
      <c r="B1828" s="64"/>
      <c r="C1828" s="64"/>
      <c r="D1828" s="64"/>
      <c r="E1828" s="64"/>
      <c r="I1828" s="31"/>
      <c r="Q1828" s="31"/>
      <c r="R1828" s="31"/>
      <c r="T1828" s="31"/>
      <c r="W1828" s="31"/>
      <c r="Y1828" s="31"/>
      <c r="AA1828" s="31"/>
      <c r="AC1828" s="57"/>
    </row>
    <row r="1829" spans="2:29" s="19" customFormat="1" hidden="1">
      <c r="B1829" s="64"/>
      <c r="C1829" s="64"/>
      <c r="D1829" s="64"/>
      <c r="E1829" s="64"/>
      <c r="I1829" s="31"/>
      <c r="Q1829" s="31"/>
      <c r="R1829" s="31"/>
      <c r="T1829" s="31"/>
      <c r="W1829" s="31"/>
      <c r="Y1829" s="31"/>
      <c r="AA1829" s="31"/>
      <c r="AC1829" s="57"/>
    </row>
    <row r="1830" spans="2:29" s="19" customFormat="1" hidden="1">
      <c r="B1830" s="64"/>
      <c r="C1830" s="64"/>
      <c r="D1830" s="64"/>
      <c r="E1830" s="64"/>
      <c r="I1830" s="31"/>
      <c r="Q1830" s="31"/>
      <c r="R1830" s="31"/>
      <c r="T1830" s="31"/>
      <c r="W1830" s="31"/>
      <c r="Y1830" s="31"/>
      <c r="AA1830" s="31"/>
      <c r="AC1830" s="57"/>
    </row>
    <row r="1831" spans="2:29" s="19" customFormat="1" hidden="1">
      <c r="B1831" s="64"/>
      <c r="C1831" s="64"/>
      <c r="D1831" s="64"/>
      <c r="E1831" s="64"/>
      <c r="I1831" s="31"/>
      <c r="Q1831" s="31"/>
      <c r="R1831" s="31"/>
      <c r="T1831" s="31"/>
      <c r="W1831" s="31"/>
      <c r="Y1831" s="31"/>
      <c r="AA1831" s="31"/>
      <c r="AC1831" s="57"/>
    </row>
    <row r="1832" spans="2:29" s="19" customFormat="1" hidden="1">
      <c r="B1832" s="64"/>
      <c r="C1832" s="64"/>
      <c r="D1832" s="64"/>
      <c r="E1832" s="64"/>
      <c r="I1832" s="31"/>
      <c r="Q1832" s="31"/>
      <c r="R1832" s="31"/>
      <c r="T1832" s="31"/>
      <c r="W1832" s="31"/>
      <c r="Y1832" s="31"/>
      <c r="AA1832" s="31"/>
      <c r="AC1832" s="57"/>
    </row>
    <row r="1833" spans="2:29" s="19" customFormat="1" hidden="1">
      <c r="B1833" s="64"/>
      <c r="C1833" s="64"/>
      <c r="D1833" s="64"/>
      <c r="E1833" s="64"/>
      <c r="I1833" s="31"/>
      <c r="Q1833" s="31"/>
      <c r="R1833" s="31"/>
      <c r="T1833" s="31"/>
      <c r="W1833" s="31"/>
      <c r="Y1833" s="31"/>
      <c r="AA1833" s="31"/>
      <c r="AC1833" s="57"/>
    </row>
    <row r="1834" spans="2:29" s="19" customFormat="1" hidden="1">
      <c r="B1834" s="64"/>
      <c r="C1834" s="64"/>
      <c r="D1834" s="64"/>
      <c r="E1834" s="64"/>
      <c r="I1834" s="31"/>
      <c r="Q1834" s="31"/>
      <c r="R1834" s="31"/>
      <c r="T1834" s="31"/>
      <c r="W1834" s="31"/>
      <c r="Y1834" s="31"/>
      <c r="AA1834" s="31"/>
      <c r="AC1834" s="57"/>
    </row>
    <row r="1835" spans="2:29" s="19" customFormat="1" hidden="1">
      <c r="B1835" s="64"/>
      <c r="C1835" s="64"/>
      <c r="D1835" s="64"/>
      <c r="E1835" s="64"/>
      <c r="I1835" s="31"/>
      <c r="Q1835" s="31"/>
      <c r="R1835" s="31"/>
      <c r="T1835" s="31"/>
      <c r="W1835" s="31"/>
      <c r="Y1835" s="31"/>
      <c r="AA1835" s="31"/>
      <c r="AC1835" s="57"/>
    </row>
    <row r="1836" spans="2:29" s="19" customFormat="1" hidden="1">
      <c r="B1836" s="64"/>
      <c r="C1836" s="64"/>
      <c r="D1836" s="64"/>
      <c r="E1836" s="64"/>
      <c r="I1836" s="31"/>
      <c r="Q1836" s="31"/>
      <c r="R1836" s="31"/>
      <c r="T1836" s="31"/>
      <c r="W1836" s="31"/>
      <c r="Y1836" s="31"/>
      <c r="AA1836" s="31"/>
      <c r="AC1836" s="57"/>
    </row>
    <row r="1837" spans="2:29" s="19" customFormat="1" hidden="1">
      <c r="B1837" s="64"/>
      <c r="C1837" s="64"/>
      <c r="D1837" s="64"/>
      <c r="E1837" s="64"/>
      <c r="I1837" s="31"/>
      <c r="Q1837" s="31"/>
      <c r="R1837" s="31"/>
      <c r="T1837" s="31"/>
      <c r="W1837" s="31"/>
      <c r="Y1837" s="31"/>
      <c r="AA1837" s="31"/>
      <c r="AC1837" s="57"/>
    </row>
    <row r="1838" spans="2:29" s="19" customFormat="1" hidden="1">
      <c r="B1838" s="64"/>
      <c r="C1838" s="64"/>
      <c r="D1838" s="64"/>
      <c r="E1838" s="64"/>
      <c r="I1838" s="31"/>
      <c r="Q1838" s="31"/>
      <c r="R1838" s="31"/>
      <c r="T1838" s="31"/>
      <c r="W1838" s="31"/>
      <c r="Y1838" s="31"/>
      <c r="AA1838" s="31"/>
      <c r="AC1838" s="57"/>
    </row>
    <row r="1839" spans="2:29" s="19" customFormat="1" hidden="1">
      <c r="B1839" s="64"/>
      <c r="C1839" s="64"/>
      <c r="D1839" s="64"/>
      <c r="E1839" s="64"/>
      <c r="I1839" s="31"/>
      <c r="Q1839" s="31"/>
      <c r="R1839" s="31"/>
      <c r="T1839" s="31"/>
      <c r="W1839" s="31"/>
      <c r="Y1839" s="31"/>
      <c r="AA1839" s="31"/>
      <c r="AC1839" s="57"/>
    </row>
    <row r="1840" spans="2:29" s="19" customFormat="1" hidden="1">
      <c r="B1840" s="64"/>
      <c r="C1840" s="64"/>
      <c r="D1840" s="64"/>
      <c r="E1840" s="64"/>
      <c r="I1840" s="31"/>
      <c r="Q1840" s="31"/>
      <c r="R1840" s="31"/>
      <c r="T1840" s="31"/>
      <c r="W1840" s="31"/>
      <c r="Y1840" s="31"/>
      <c r="AA1840" s="31"/>
      <c r="AC1840" s="57"/>
    </row>
    <row r="1841" spans="2:29" s="19" customFormat="1" hidden="1">
      <c r="B1841" s="64"/>
      <c r="C1841" s="64"/>
      <c r="D1841" s="64"/>
      <c r="E1841" s="64"/>
      <c r="I1841" s="31"/>
      <c r="Q1841" s="31"/>
      <c r="R1841" s="31"/>
      <c r="T1841" s="31"/>
      <c r="W1841" s="31"/>
      <c r="Y1841" s="31"/>
      <c r="AA1841" s="31"/>
      <c r="AC1841" s="57"/>
    </row>
    <row r="1842" spans="2:29" s="19" customFormat="1" hidden="1">
      <c r="B1842" s="64"/>
      <c r="C1842" s="64"/>
      <c r="D1842" s="64"/>
      <c r="E1842" s="64"/>
      <c r="I1842" s="31"/>
      <c r="Q1842" s="31"/>
      <c r="R1842" s="31"/>
      <c r="T1842" s="31"/>
      <c r="W1842" s="31"/>
      <c r="Y1842" s="31"/>
      <c r="AA1842" s="31"/>
      <c r="AC1842" s="57"/>
    </row>
    <row r="1843" spans="2:29" s="19" customFormat="1" hidden="1">
      <c r="B1843" s="64"/>
      <c r="C1843" s="64"/>
      <c r="D1843" s="64"/>
      <c r="E1843" s="64"/>
      <c r="I1843" s="31"/>
      <c r="Q1843" s="31"/>
      <c r="R1843" s="31"/>
      <c r="T1843" s="31"/>
      <c r="W1843" s="31"/>
      <c r="Y1843" s="31"/>
      <c r="AA1843" s="31"/>
      <c r="AC1843" s="57"/>
    </row>
    <row r="1844" spans="2:29" s="19" customFormat="1" hidden="1">
      <c r="B1844" s="64"/>
      <c r="C1844" s="64"/>
      <c r="D1844" s="64"/>
      <c r="E1844" s="64"/>
      <c r="I1844" s="31"/>
      <c r="Q1844" s="31"/>
      <c r="R1844" s="31"/>
      <c r="T1844" s="31"/>
      <c r="W1844" s="31"/>
      <c r="Y1844" s="31"/>
      <c r="AA1844" s="31"/>
      <c r="AC1844" s="57"/>
    </row>
    <row r="1845" spans="2:29" s="19" customFormat="1" hidden="1">
      <c r="B1845" s="64"/>
      <c r="C1845" s="64"/>
      <c r="D1845" s="64"/>
      <c r="E1845" s="64"/>
      <c r="I1845" s="31"/>
      <c r="Q1845" s="31"/>
      <c r="R1845" s="31"/>
      <c r="T1845" s="31"/>
      <c r="W1845" s="31"/>
      <c r="Y1845" s="31"/>
      <c r="AA1845" s="31"/>
      <c r="AC1845" s="57"/>
    </row>
    <row r="1846" spans="2:29" s="19" customFormat="1" hidden="1">
      <c r="B1846" s="64"/>
      <c r="C1846" s="64"/>
      <c r="D1846" s="64"/>
      <c r="E1846" s="64"/>
      <c r="I1846" s="31"/>
      <c r="Q1846" s="31"/>
      <c r="R1846" s="31"/>
      <c r="T1846" s="31"/>
      <c r="W1846" s="31"/>
      <c r="Y1846" s="31"/>
      <c r="AA1846" s="31"/>
      <c r="AC1846" s="57"/>
    </row>
    <row r="1847" spans="2:29" s="19" customFormat="1" hidden="1">
      <c r="B1847" s="64"/>
      <c r="C1847" s="64"/>
      <c r="D1847" s="64"/>
      <c r="E1847" s="64"/>
      <c r="I1847" s="31"/>
      <c r="Q1847" s="31"/>
      <c r="R1847" s="31"/>
      <c r="T1847" s="31"/>
      <c r="W1847" s="31"/>
      <c r="Y1847" s="31"/>
      <c r="AA1847" s="31"/>
      <c r="AC1847" s="57"/>
    </row>
    <row r="1848" spans="2:29" s="19" customFormat="1" hidden="1">
      <c r="B1848" s="64"/>
      <c r="C1848" s="64"/>
      <c r="D1848" s="64"/>
      <c r="E1848" s="64"/>
      <c r="I1848" s="31"/>
      <c r="Q1848" s="31"/>
      <c r="R1848" s="31"/>
      <c r="T1848" s="31"/>
      <c r="W1848" s="31"/>
      <c r="Y1848" s="31"/>
      <c r="AA1848" s="31"/>
      <c r="AC1848" s="57"/>
    </row>
    <row r="1849" spans="2:29" s="19" customFormat="1" hidden="1">
      <c r="B1849" s="64"/>
      <c r="C1849" s="64"/>
      <c r="D1849" s="64"/>
      <c r="E1849" s="64"/>
      <c r="I1849" s="31"/>
      <c r="Q1849" s="31"/>
      <c r="R1849" s="31"/>
      <c r="T1849" s="31"/>
      <c r="W1849" s="31"/>
      <c r="Y1849" s="31"/>
      <c r="AA1849" s="31"/>
      <c r="AC1849" s="57"/>
    </row>
    <row r="1850" spans="2:29" s="19" customFormat="1" hidden="1">
      <c r="B1850" s="64"/>
      <c r="C1850" s="64"/>
      <c r="D1850" s="64"/>
      <c r="E1850" s="64"/>
      <c r="I1850" s="31"/>
      <c r="Q1850" s="31"/>
      <c r="R1850" s="31"/>
      <c r="T1850" s="31"/>
      <c r="W1850" s="31"/>
      <c r="Y1850" s="31"/>
      <c r="AA1850" s="31"/>
      <c r="AC1850" s="57"/>
    </row>
    <row r="1851" spans="2:29" s="19" customFormat="1" hidden="1">
      <c r="B1851" s="64"/>
      <c r="C1851" s="64"/>
      <c r="D1851" s="64"/>
      <c r="E1851" s="64"/>
      <c r="I1851" s="31"/>
      <c r="Q1851" s="31"/>
      <c r="R1851" s="31"/>
      <c r="T1851" s="31"/>
      <c r="W1851" s="31"/>
      <c r="Y1851" s="31"/>
      <c r="AA1851" s="31"/>
      <c r="AC1851" s="57"/>
    </row>
    <row r="1852" spans="2:29" s="19" customFormat="1" hidden="1">
      <c r="B1852" s="64"/>
      <c r="C1852" s="64"/>
      <c r="D1852" s="64"/>
      <c r="E1852" s="64"/>
      <c r="I1852" s="31"/>
      <c r="Q1852" s="31"/>
      <c r="R1852" s="31"/>
      <c r="T1852" s="31"/>
      <c r="W1852" s="31"/>
      <c r="Y1852" s="31"/>
      <c r="AA1852" s="31"/>
      <c r="AC1852" s="57"/>
    </row>
    <row r="1853" spans="2:29" s="19" customFormat="1" hidden="1">
      <c r="B1853" s="64"/>
      <c r="C1853" s="64"/>
      <c r="D1853" s="64"/>
      <c r="E1853" s="64"/>
      <c r="I1853" s="31"/>
      <c r="Q1853" s="31"/>
      <c r="R1853" s="31"/>
      <c r="T1853" s="31"/>
      <c r="W1853" s="31"/>
      <c r="Y1853" s="31"/>
      <c r="AA1853" s="31"/>
      <c r="AC1853" s="57"/>
    </row>
    <row r="1854" spans="2:29" s="19" customFormat="1" hidden="1">
      <c r="B1854" s="64"/>
      <c r="C1854" s="64"/>
      <c r="D1854" s="64"/>
      <c r="E1854" s="64"/>
      <c r="I1854" s="31"/>
      <c r="Q1854" s="31"/>
      <c r="R1854" s="31"/>
      <c r="T1854" s="31"/>
      <c r="W1854" s="31"/>
      <c r="Y1854" s="31"/>
      <c r="AA1854" s="31"/>
      <c r="AC1854" s="57"/>
    </row>
    <row r="1855" spans="2:29" s="19" customFormat="1" hidden="1">
      <c r="B1855" s="64"/>
      <c r="C1855" s="64"/>
      <c r="D1855" s="64"/>
      <c r="E1855" s="64"/>
      <c r="I1855" s="31"/>
      <c r="Q1855" s="31"/>
      <c r="R1855" s="31"/>
      <c r="T1855" s="31"/>
      <c r="W1855" s="31"/>
      <c r="Y1855" s="31"/>
      <c r="AA1855" s="31"/>
      <c r="AC1855" s="57"/>
    </row>
    <row r="1856" spans="2:29" s="19" customFormat="1" hidden="1">
      <c r="B1856" s="64"/>
      <c r="C1856" s="64"/>
      <c r="D1856" s="64"/>
      <c r="E1856" s="64"/>
      <c r="I1856" s="31"/>
      <c r="Q1856" s="31"/>
      <c r="R1856" s="31"/>
      <c r="T1856" s="31"/>
      <c r="W1856" s="31"/>
      <c r="Y1856" s="31"/>
      <c r="AA1856" s="31"/>
      <c r="AC1856" s="57"/>
    </row>
    <row r="1857" spans="2:29" s="19" customFormat="1" hidden="1">
      <c r="B1857" s="64"/>
      <c r="C1857" s="64"/>
      <c r="D1857" s="64"/>
      <c r="E1857" s="64"/>
      <c r="I1857" s="31"/>
      <c r="Q1857" s="31"/>
      <c r="R1857" s="31"/>
      <c r="T1857" s="31"/>
      <c r="W1857" s="31"/>
      <c r="Y1857" s="31"/>
      <c r="AA1857" s="31"/>
      <c r="AC1857" s="57"/>
    </row>
    <row r="1858" spans="2:29" s="19" customFormat="1" hidden="1">
      <c r="B1858" s="64"/>
      <c r="C1858" s="64"/>
      <c r="D1858" s="64"/>
      <c r="E1858" s="64"/>
      <c r="I1858" s="31"/>
      <c r="Q1858" s="31"/>
      <c r="R1858" s="31"/>
      <c r="T1858" s="31"/>
      <c r="W1858" s="31"/>
      <c r="Y1858" s="31"/>
      <c r="AA1858" s="31"/>
      <c r="AC1858" s="57"/>
    </row>
    <row r="1859" spans="2:29" s="19" customFormat="1" hidden="1">
      <c r="B1859" s="64"/>
      <c r="C1859" s="64"/>
      <c r="D1859" s="64"/>
      <c r="E1859" s="64"/>
      <c r="I1859" s="31"/>
      <c r="Q1859" s="31"/>
      <c r="R1859" s="31"/>
      <c r="T1859" s="31"/>
      <c r="W1859" s="31"/>
      <c r="Y1859" s="31"/>
      <c r="AA1859" s="31"/>
      <c r="AC1859" s="57"/>
    </row>
    <row r="1860" spans="2:29" s="19" customFormat="1" hidden="1">
      <c r="B1860" s="64"/>
      <c r="C1860" s="64"/>
      <c r="D1860" s="64"/>
      <c r="E1860" s="64"/>
      <c r="I1860" s="31"/>
      <c r="Q1860" s="31"/>
      <c r="R1860" s="31"/>
      <c r="T1860" s="31"/>
      <c r="W1860" s="31"/>
      <c r="Y1860" s="31"/>
      <c r="AA1860" s="31"/>
      <c r="AC1860" s="57"/>
    </row>
    <row r="1861" spans="2:29" s="19" customFormat="1" hidden="1">
      <c r="B1861" s="64"/>
      <c r="C1861" s="64"/>
      <c r="D1861" s="64"/>
      <c r="E1861" s="64"/>
      <c r="I1861" s="31"/>
      <c r="Q1861" s="31"/>
      <c r="R1861" s="31"/>
      <c r="T1861" s="31"/>
      <c r="W1861" s="31"/>
      <c r="Y1861" s="31"/>
      <c r="AA1861" s="31"/>
      <c r="AC1861" s="57"/>
    </row>
    <row r="1862" spans="2:29" s="19" customFormat="1" hidden="1">
      <c r="B1862" s="64"/>
      <c r="C1862" s="64"/>
      <c r="D1862" s="64"/>
      <c r="E1862" s="64"/>
      <c r="I1862" s="31"/>
      <c r="Q1862" s="31"/>
      <c r="R1862" s="31"/>
      <c r="T1862" s="31"/>
      <c r="W1862" s="31"/>
      <c r="Y1862" s="31"/>
      <c r="AA1862" s="31"/>
      <c r="AC1862" s="57"/>
    </row>
    <row r="1863" spans="2:29" s="19" customFormat="1" hidden="1">
      <c r="B1863" s="64"/>
      <c r="C1863" s="64"/>
      <c r="D1863" s="64"/>
      <c r="E1863" s="64"/>
      <c r="I1863" s="31"/>
      <c r="Q1863" s="31"/>
      <c r="R1863" s="31"/>
      <c r="T1863" s="31"/>
      <c r="W1863" s="31"/>
      <c r="Y1863" s="31"/>
      <c r="AA1863" s="31"/>
      <c r="AC1863" s="57"/>
    </row>
    <row r="1864" spans="2:29" s="19" customFormat="1" hidden="1">
      <c r="B1864" s="64"/>
      <c r="C1864" s="64"/>
      <c r="D1864" s="64"/>
      <c r="E1864" s="64"/>
      <c r="I1864" s="31"/>
      <c r="Q1864" s="31"/>
      <c r="R1864" s="31"/>
      <c r="T1864" s="31"/>
      <c r="W1864" s="31"/>
      <c r="Y1864" s="31"/>
      <c r="AA1864" s="31"/>
      <c r="AC1864" s="57"/>
    </row>
    <row r="1865" spans="2:29" s="19" customFormat="1" hidden="1">
      <c r="B1865" s="64"/>
      <c r="C1865" s="64"/>
      <c r="D1865" s="64"/>
      <c r="E1865" s="64"/>
      <c r="I1865" s="31"/>
      <c r="Q1865" s="31"/>
      <c r="R1865" s="31"/>
      <c r="T1865" s="31"/>
      <c r="W1865" s="31"/>
      <c r="Y1865" s="31"/>
      <c r="AA1865" s="31"/>
      <c r="AC1865" s="57"/>
    </row>
    <row r="1866" spans="2:29" s="19" customFormat="1" hidden="1">
      <c r="B1866" s="64"/>
      <c r="C1866" s="64"/>
      <c r="D1866" s="64"/>
      <c r="E1866" s="64"/>
      <c r="I1866" s="31"/>
      <c r="Q1866" s="31"/>
      <c r="R1866" s="31"/>
      <c r="T1866" s="31"/>
      <c r="W1866" s="31"/>
      <c r="Y1866" s="31"/>
      <c r="AA1866" s="31"/>
      <c r="AC1866" s="57"/>
    </row>
    <row r="1867" spans="2:29" s="19" customFormat="1" hidden="1">
      <c r="B1867" s="64"/>
      <c r="C1867" s="64"/>
      <c r="D1867" s="64"/>
      <c r="E1867" s="64"/>
      <c r="I1867" s="31"/>
      <c r="Q1867" s="31"/>
      <c r="R1867" s="31"/>
      <c r="T1867" s="31"/>
      <c r="W1867" s="31"/>
      <c r="Y1867" s="31"/>
      <c r="AA1867" s="31"/>
      <c r="AC1867" s="57"/>
    </row>
    <row r="1868" spans="2:29" s="19" customFormat="1" hidden="1">
      <c r="B1868" s="64"/>
      <c r="C1868" s="64"/>
      <c r="D1868" s="64"/>
      <c r="E1868" s="64"/>
      <c r="I1868" s="31"/>
      <c r="Q1868" s="31"/>
      <c r="R1868" s="31"/>
      <c r="T1868" s="31"/>
      <c r="W1868" s="31"/>
      <c r="Y1868" s="31"/>
      <c r="AA1868" s="31"/>
      <c r="AC1868" s="57"/>
    </row>
    <row r="1869" spans="2:29" s="19" customFormat="1" hidden="1">
      <c r="B1869" s="64"/>
      <c r="C1869" s="64"/>
      <c r="D1869" s="64"/>
      <c r="E1869" s="64"/>
      <c r="I1869" s="31"/>
      <c r="Q1869" s="31"/>
      <c r="R1869" s="31"/>
      <c r="T1869" s="31"/>
      <c r="W1869" s="31"/>
      <c r="Y1869" s="31"/>
      <c r="AA1869" s="31"/>
      <c r="AC1869" s="57"/>
    </row>
    <row r="1870" spans="2:29" s="19" customFormat="1" hidden="1">
      <c r="B1870" s="64"/>
      <c r="C1870" s="64"/>
      <c r="D1870" s="64"/>
      <c r="E1870" s="64"/>
      <c r="I1870" s="31"/>
      <c r="Q1870" s="31"/>
      <c r="R1870" s="31"/>
      <c r="T1870" s="31"/>
      <c r="W1870" s="31"/>
      <c r="Y1870" s="31"/>
      <c r="AA1870" s="31"/>
      <c r="AC1870" s="57"/>
    </row>
    <row r="1871" spans="2:29" s="19" customFormat="1" hidden="1">
      <c r="B1871" s="64"/>
      <c r="C1871" s="64"/>
      <c r="D1871" s="64"/>
      <c r="E1871" s="64"/>
      <c r="I1871" s="31"/>
      <c r="Q1871" s="31"/>
      <c r="R1871" s="31"/>
      <c r="T1871" s="31"/>
      <c r="W1871" s="31"/>
      <c r="Y1871" s="31"/>
      <c r="AA1871" s="31"/>
      <c r="AC1871" s="57"/>
    </row>
    <row r="1872" spans="2:29" s="19" customFormat="1" hidden="1">
      <c r="B1872" s="64"/>
      <c r="C1872" s="64"/>
      <c r="D1872" s="64"/>
      <c r="E1872" s="64"/>
      <c r="I1872" s="31"/>
      <c r="Q1872" s="31"/>
      <c r="R1872" s="31"/>
      <c r="T1872" s="31"/>
      <c r="W1872" s="31"/>
      <c r="Y1872" s="31"/>
      <c r="AA1872" s="31"/>
      <c r="AC1872" s="57"/>
    </row>
    <row r="1873" spans="2:29" s="19" customFormat="1" hidden="1">
      <c r="B1873" s="64"/>
      <c r="C1873" s="64"/>
      <c r="D1873" s="64"/>
      <c r="E1873" s="64"/>
      <c r="I1873" s="31"/>
      <c r="Q1873" s="31"/>
      <c r="R1873" s="31"/>
      <c r="T1873" s="31"/>
      <c r="W1873" s="31"/>
      <c r="Y1873" s="31"/>
      <c r="AA1873" s="31"/>
      <c r="AC1873" s="57"/>
    </row>
    <row r="1874" spans="2:29" s="19" customFormat="1" hidden="1">
      <c r="B1874" s="64"/>
      <c r="C1874" s="64"/>
      <c r="D1874" s="64"/>
      <c r="E1874" s="64"/>
      <c r="I1874" s="31"/>
      <c r="Q1874" s="31"/>
      <c r="R1874" s="31"/>
      <c r="T1874" s="31"/>
      <c r="W1874" s="31"/>
      <c r="Y1874" s="31"/>
      <c r="AA1874" s="31"/>
      <c r="AC1874" s="57"/>
    </row>
    <row r="1875" spans="2:29" s="19" customFormat="1" hidden="1">
      <c r="B1875" s="64"/>
      <c r="C1875" s="64"/>
      <c r="D1875" s="64"/>
      <c r="E1875" s="64"/>
      <c r="I1875" s="31"/>
      <c r="Q1875" s="31"/>
      <c r="R1875" s="31"/>
      <c r="T1875" s="31"/>
      <c r="W1875" s="31"/>
      <c r="Y1875" s="31"/>
      <c r="AA1875" s="31"/>
      <c r="AC1875" s="57"/>
    </row>
    <row r="1876" spans="2:29" s="19" customFormat="1" hidden="1">
      <c r="B1876" s="64"/>
      <c r="C1876" s="64"/>
      <c r="D1876" s="64"/>
      <c r="E1876" s="64"/>
      <c r="I1876" s="31"/>
      <c r="Q1876" s="31"/>
      <c r="R1876" s="31"/>
      <c r="T1876" s="31"/>
      <c r="W1876" s="31"/>
      <c r="Y1876" s="31"/>
      <c r="AA1876" s="31"/>
      <c r="AC1876" s="57"/>
    </row>
    <row r="1877" spans="2:29" s="19" customFormat="1" hidden="1">
      <c r="B1877" s="64"/>
      <c r="C1877" s="64"/>
      <c r="D1877" s="64"/>
      <c r="E1877" s="64"/>
      <c r="I1877" s="31"/>
      <c r="Q1877" s="31"/>
      <c r="R1877" s="31"/>
      <c r="T1877" s="31"/>
      <c r="W1877" s="31"/>
      <c r="Y1877" s="31"/>
      <c r="AA1877" s="31"/>
      <c r="AC1877" s="57"/>
    </row>
    <row r="1878" spans="2:29" s="19" customFormat="1" hidden="1">
      <c r="B1878" s="64"/>
      <c r="C1878" s="64"/>
      <c r="D1878" s="64"/>
      <c r="E1878" s="64"/>
      <c r="I1878" s="31"/>
      <c r="Q1878" s="31"/>
      <c r="R1878" s="31"/>
      <c r="T1878" s="31"/>
      <c r="W1878" s="31"/>
      <c r="Y1878" s="31"/>
      <c r="AA1878" s="31"/>
      <c r="AC1878" s="57"/>
    </row>
    <row r="1879" spans="2:29" s="19" customFormat="1" hidden="1">
      <c r="B1879" s="64"/>
      <c r="C1879" s="64"/>
      <c r="D1879" s="64"/>
      <c r="E1879" s="64"/>
      <c r="I1879" s="31"/>
      <c r="Q1879" s="31"/>
      <c r="R1879" s="31"/>
      <c r="T1879" s="31"/>
      <c r="W1879" s="31"/>
      <c r="Y1879" s="31"/>
      <c r="AA1879" s="31"/>
      <c r="AC1879" s="57"/>
    </row>
    <row r="1880" spans="2:29" s="19" customFormat="1" hidden="1">
      <c r="B1880" s="64"/>
      <c r="C1880" s="64"/>
      <c r="D1880" s="64"/>
      <c r="E1880" s="64"/>
      <c r="I1880" s="31"/>
      <c r="Q1880" s="31"/>
      <c r="R1880" s="31"/>
      <c r="T1880" s="31"/>
      <c r="W1880" s="31"/>
      <c r="Y1880" s="31"/>
      <c r="AA1880" s="31"/>
      <c r="AC1880" s="57"/>
    </row>
    <row r="1881" spans="2:29" s="19" customFormat="1" hidden="1">
      <c r="B1881" s="64"/>
      <c r="C1881" s="64"/>
      <c r="D1881" s="64"/>
      <c r="E1881" s="64"/>
      <c r="I1881" s="31"/>
      <c r="Q1881" s="31"/>
      <c r="R1881" s="31"/>
      <c r="T1881" s="31"/>
      <c r="W1881" s="31"/>
      <c r="Y1881" s="31"/>
      <c r="AA1881" s="31"/>
      <c r="AC1881" s="57"/>
    </row>
    <row r="1882" spans="2:29" s="19" customFormat="1" hidden="1">
      <c r="B1882" s="64"/>
      <c r="C1882" s="64"/>
      <c r="D1882" s="64"/>
      <c r="E1882" s="64"/>
      <c r="I1882" s="31"/>
      <c r="Q1882" s="31"/>
      <c r="R1882" s="31"/>
      <c r="T1882" s="31"/>
      <c r="W1882" s="31"/>
      <c r="Y1882" s="31"/>
      <c r="AA1882" s="31"/>
      <c r="AC1882" s="57"/>
    </row>
    <row r="1883" spans="2:29" s="19" customFormat="1" hidden="1">
      <c r="B1883" s="64"/>
      <c r="C1883" s="64"/>
      <c r="D1883" s="64"/>
      <c r="E1883" s="64"/>
      <c r="I1883" s="31"/>
      <c r="Q1883" s="31"/>
      <c r="R1883" s="31"/>
      <c r="T1883" s="31"/>
      <c r="W1883" s="31"/>
      <c r="Y1883" s="31"/>
      <c r="AA1883" s="31"/>
      <c r="AC1883" s="57"/>
    </row>
    <row r="1884" spans="2:29" s="19" customFormat="1" hidden="1">
      <c r="B1884" s="64"/>
      <c r="C1884" s="64"/>
      <c r="D1884" s="64"/>
      <c r="E1884" s="64"/>
      <c r="I1884" s="31"/>
      <c r="Q1884" s="31"/>
      <c r="R1884" s="31"/>
      <c r="T1884" s="31"/>
      <c r="W1884" s="31"/>
      <c r="Y1884" s="31"/>
      <c r="AA1884" s="31"/>
      <c r="AC1884" s="57"/>
    </row>
    <row r="1885" spans="2:29" s="19" customFormat="1" hidden="1">
      <c r="B1885" s="64"/>
      <c r="C1885" s="64"/>
      <c r="D1885" s="64"/>
      <c r="E1885" s="64"/>
      <c r="I1885" s="31"/>
      <c r="Q1885" s="31"/>
      <c r="R1885" s="31"/>
      <c r="T1885" s="31"/>
      <c r="W1885" s="31"/>
      <c r="Y1885" s="31"/>
      <c r="AA1885" s="31"/>
      <c r="AC1885" s="57"/>
    </row>
    <row r="1886" spans="2:29" s="19" customFormat="1" hidden="1">
      <c r="B1886" s="64"/>
      <c r="C1886" s="64"/>
      <c r="D1886" s="64"/>
      <c r="E1886" s="64"/>
      <c r="I1886" s="31"/>
      <c r="Q1886" s="31"/>
      <c r="R1886" s="31"/>
      <c r="T1886" s="31"/>
      <c r="W1886" s="31"/>
      <c r="Y1886" s="31"/>
      <c r="AA1886" s="31"/>
      <c r="AC1886" s="57"/>
    </row>
    <row r="1887" spans="2:29" s="19" customFormat="1" hidden="1">
      <c r="B1887" s="64"/>
      <c r="C1887" s="64"/>
      <c r="D1887" s="64"/>
      <c r="E1887" s="64"/>
      <c r="I1887" s="31"/>
      <c r="Q1887" s="31"/>
      <c r="R1887" s="31"/>
      <c r="T1887" s="31"/>
      <c r="W1887" s="31"/>
      <c r="Y1887" s="31"/>
      <c r="AA1887" s="31"/>
      <c r="AC1887" s="57"/>
    </row>
    <row r="1888" spans="2:29" s="19" customFormat="1" hidden="1">
      <c r="B1888" s="64"/>
      <c r="C1888" s="64"/>
      <c r="D1888" s="64"/>
      <c r="E1888" s="64"/>
      <c r="I1888" s="31"/>
      <c r="Q1888" s="31"/>
      <c r="R1888" s="31"/>
      <c r="T1888" s="31"/>
      <c r="W1888" s="31"/>
      <c r="Y1888" s="31"/>
      <c r="AA1888" s="31"/>
      <c r="AC1888" s="57"/>
    </row>
    <row r="1889" spans="2:29" s="19" customFormat="1" hidden="1">
      <c r="B1889" s="64"/>
      <c r="C1889" s="64"/>
      <c r="D1889" s="64"/>
      <c r="E1889" s="64"/>
      <c r="I1889" s="31"/>
      <c r="Q1889" s="31"/>
      <c r="R1889" s="31"/>
      <c r="T1889" s="31"/>
      <c r="W1889" s="31"/>
      <c r="Y1889" s="31"/>
      <c r="AA1889" s="31"/>
      <c r="AC1889" s="57"/>
    </row>
    <row r="1890" spans="2:29" s="19" customFormat="1" hidden="1">
      <c r="B1890" s="64"/>
      <c r="C1890" s="64"/>
      <c r="D1890" s="64"/>
      <c r="E1890" s="64"/>
      <c r="I1890" s="31"/>
      <c r="Q1890" s="31"/>
      <c r="R1890" s="31"/>
      <c r="T1890" s="31"/>
      <c r="W1890" s="31"/>
      <c r="Y1890" s="31"/>
      <c r="AA1890" s="31"/>
      <c r="AC1890" s="57"/>
    </row>
    <row r="1891" spans="2:29" s="19" customFormat="1" hidden="1">
      <c r="B1891" s="64"/>
      <c r="C1891" s="64"/>
      <c r="D1891" s="64"/>
      <c r="E1891" s="64"/>
      <c r="I1891" s="31"/>
      <c r="Q1891" s="31"/>
      <c r="R1891" s="31"/>
      <c r="T1891" s="31"/>
      <c r="W1891" s="31"/>
      <c r="Y1891" s="31"/>
      <c r="AA1891" s="31"/>
      <c r="AC1891" s="57"/>
    </row>
    <row r="1892" spans="2:29" s="19" customFormat="1" hidden="1">
      <c r="B1892" s="64"/>
      <c r="C1892" s="64"/>
      <c r="D1892" s="64"/>
      <c r="E1892" s="64"/>
      <c r="I1892" s="31"/>
      <c r="Q1892" s="31"/>
      <c r="R1892" s="31"/>
      <c r="T1892" s="31"/>
      <c r="W1892" s="31"/>
      <c r="Y1892" s="31"/>
      <c r="AA1892" s="31"/>
      <c r="AC1892" s="57"/>
    </row>
    <row r="1893" spans="2:29" s="19" customFormat="1" hidden="1">
      <c r="B1893" s="64"/>
      <c r="C1893" s="64"/>
      <c r="D1893" s="64"/>
      <c r="E1893" s="64"/>
      <c r="I1893" s="31"/>
      <c r="Q1893" s="31"/>
      <c r="R1893" s="31"/>
      <c r="T1893" s="31"/>
      <c r="W1893" s="31"/>
      <c r="Y1893" s="31"/>
      <c r="AA1893" s="31"/>
      <c r="AC1893" s="57"/>
    </row>
    <row r="1894" spans="2:29" s="19" customFormat="1" hidden="1">
      <c r="B1894" s="64"/>
      <c r="C1894" s="64"/>
      <c r="D1894" s="64"/>
      <c r="E1894" s="64"/>
      <c r="I1894" s="31"/>
      <c r="Q1894" s="31"/>
      <c r="R1894" s="31"/>
      <c r="T1894" s="31"/>
      <c r="W1894" s="31"/>
      <c r="Y1894" s="31"/>
      <c r="AA1894" s="31"/>
      <c r="AC1894" s="57"/>
    </row>
    <row r="1895" spans="2:29" s="19" customFormat="1" hidden="1">
      <c r="B1895" s="64"/>
      <c r="C1895" s="64"/>
      <c r="D1895" s="64"/>
      <c r="E1895" s="64"/>
      <c r="I1895" s="31"/>
      <c r="Q1895" s="31"/>
      <c r="R1895" s="31"/>
      <c r="T1895" s="31"/>
      <c r="W1895" s="31"/>
      <c r="Y1895" s="31"/>
      <c r="AA1895" s="31"/>
      <c r="AC1895" s="57"/>
    </row>
    <row r="1896" spans="2:29" s="19" customFormat="1" hidden="1">
      <c r="B1896" s="64"/>
      <c r="C1896" s="64"/>
      <c r="D1896" s="64"/>
      <c r="E1896" s="64"/>
      <c r="I1896" s="31"/>
      <c r="Q1896" s="31"/>
      <c r="R1896" s="31"/>
      <c r="T1896" s="31"/>
      <c r="W1896" s="31"/>
      <c r="Y1896" s="31"/>
      <c r="AA1896" s="31"/>
      <c r="AC1896" s="57"/>
    </row>
    <row r="1897" spans="2:29" s="19" customFormat="1" hidden="1">
      <c r="B1897" s="64"/>
      <c r="C1897" s="64"/>
      <c r="D1897" s="64"/>
      <c r="E1897" s="64"/>
      <c r="I1897" s="31"/>
      <c r="Q1897" s="31"/>
      <c r="R1897" s="31"/>
      <c r="T1897" s="31"/>
      <c r="W1897" s="31"/>
      <c r="Y1897" s="31"/>
      <c r="AA1897" s="31"/>
      <c r="AC1897" s="57"/>
    </row>
    <row r="1898" spans="2:29" s="19" customFormat="1" hidden="1">
      <c r="B1898" s="64"/>
      <c r="C1898" s="64"/>
      <c r="D1898" s="64"/>
      <c r="E1898" s="64"/>
      <c r="I1898" s="31"/>
      <c r="Q1898" s="31"/>
      <c r="R1898" s="31"/>
      <c r="T1898" s="31"/>
      <c r="W1898" s="31"/>
      <c r="Y1898" s="31"/>
      <c r="AA1898" s="31"/>
      <c r="AC1898" s="57"/>
    </row>
    <row r="1899" spans="2:29" s="19" customFormat="1" hidden="1">
      <c r="B1899" s="64"/>
      <c r="C1899" s="64"/>
      <c r="D1899" s="64"/>
      <c r="E1899" s="64"/>
      <c r="I1899" s="31"/>
      <c r="Q1899" s="31"/>
      <c r="R1899" s="31"/>
      <c r="T1899" s="31"/>
      <c r="W1899" s="31"/>
      <c r="Y1899" s="31"/>
      <c r="AA1899" s="31"/>
      <c r="AC1899" s="57"/>
    </row>
    <row r="1900" spans="2:29" s="19" customFormat="1" hidden="1">
      <c r="B1900" s="64"/>
      <c r="C1900" s="64"/>
      <c r="D1900" s="64"/>
      <c r="E1900" s="64"/>
      <c r="I1900" s="31"/>
      <c r="Q1900" s="31"/>
      <c r="R1900" s="31"/>
      <c r="T1900" s="31"/>
      <c r="W1900" s="31"/>
      <c r="Y1900" s="31"/>
      <c r="AA1900" s="31"/>
      <c r="AC1900" s="57"/>
    </row>
    <row r="1901" spans="2:29" s="19" customFormat="1" hidden="1">
      <c r="B1901" s="64"/>
      <c r="C1901" s="64"/>
      <c r="D1901" s="64"/>
      <c r="E1901" s="64"/>
      <c r="I1901" s="31"/>
      <c r="Q1901" s="31"/>
      <c r="R1901" s="31"/>
      <c r="T1901" s="31"/>
      <c r="W1901" s="31"/>
      <c r="Y1901" s="31"/>
      <c r="AA1901" s="31"/>
      <c r="AC1901" s="57"/>
    </row>
    <row r="1902" spans="2:29" s="19" customFormat="1" hidden="1">
      <c r="B1902" s="64"/>
      <c r="C1902" s="64"/>
      <c r="D1902" s="64"/>
      <c r="E1902" s="64"/>
      <c r="I1902" s="31"/>
      <c r="Q1902" s="31"/>
      <c r="R1902" s="31"/>
      <c r="T1902" s="31"/>
      <c r="W1902" s="31"/>
      <c r="Y1902" s="31"/>
      <c r="AA1902" s="31"/>
      <c r="AC1902" s="57"/>
    </row>
    <row r="1903" spans="2:29" s="19" customFormat="1" hidden="1">
      <c r="B1903" s="64"/>
      <c r="C1903" s="64"/>
      <c r="D1903" s="64"/>
      <c r="E1903" s="64"/>
      <c r="I1903" s="31"/>
      <c r="Q1903" s="31"/>
      <c r="R1903" s="31"/>
      <c r="T1903" s="31"/>
      <c r="W1903" s="31"/>
      <c r="Y1903" s="31"/>
      <c r="AA1903" s="31"/>
      <c r="AC1903" s="57"/>
    </row>
    <row r="1904" spans="2:29" s="19" customFormat="1" hidden="1">
      <c r="B1904" s="64"/>
      <c r="C1904" s="64"/>
      <c r="D1904" s="64"/>
      <c r="E1904" s="64"/>
      <c r="I1904" s="31"/>
      <c r="Q1904" s="31"/>
      <c r="R1904" s="31"/>
      <c r="T1904" s="31"/>
      <c r="W1904" s="31"/>
      <c r="Y1904" s="31"/>
      <c r="AA1904" s="31"/>
      <c r="AC1904" s="57"/>
    </row>
    <row r="1905" spans="2:29" s="19" customFormat="1" hidden="1">
      <c r="B1905" s="64"/>
      <c r="C1905" s="64"/>
      <c r="D1905" s="64"/>
      <c r="E1905" s="64"/>
      <c r="I1905" s="31"/>
      <c r="Q1905" s="31"/>
      <c r="R1905" s="31"/>
      <c r="T1905" s="31"/>
      <c r="W1905" s="31"/>
      <c r="Y1905" s="31"/>
      <c r="AA1905" s="31"/>
      <c r="AC1905" s="57"/>
    </row>
    <row r="1906" spans="2:29" s="19" customFormat="1" hidden="1">
      <c r="B1906" s="64"/>
      <c r="C1906" s="64"/>
      <c r="D1906" s="64"/>
      <c r="E1906" s="64"/>
      <c r="I1906" s="31"/>
      <c r="Q1906" s="31"/>
      <c r="R1906" s="31"/>
      <c r="T1906" s="31"/>
      <c r="W1906" s="31"/>
      <c r="Y1906" s="31"/>
      <c r="AA1906" s="31"/>
      <c r="AC1906" s="57"/>
    </row>
    <row r="1907" spans="2:29" s="19" customFormat="1" hidden="1">
      <c r="B1907" s="64"/>
      <c r="C1907" s="64"/>
      <c r="D1907" s="64"/>
      <c r="E1907" s="64"/>
      <c r="I1907" s="31"/>
      <c r="Q1907" s="31"/>
      <c r="R1907" s="31"/>
      <c r="T1907" s="31"/>
      <c r="W1907" s="31"/>
      <c r="Y1907" s="31"/>
      <c r="AA1907" s="31"/>
      <c r="AC1907" s="57"/>
    </row>
    <row r="1908" spans="2:29" s="19" customFormat="1" hidden="1">
      <c r="B1908" s="64"/>
      <c r="C1908" s="64"/>
      <c r="D1908" s="64"/>
      <c r="E1908" s="64"/>
      <c r="I1908" s="31"/>
      <c r="Q1908" s="31"/>
      <c r="R1908" s="31"/>
      <c r="T1908" s="31"/>
      <c r="W1908" s="31"/>
      <c r="Y1908" s="31"/>
      <c r="AA1908" s="31"/>
      <c r="AC1908" s="57"/>
    </row>
    <row r="1909" spans="2:29" s="19" customFormat="1" hidden="1">
      <c r="B1909" s="64"/>
      <c r="C1909" s="64"/>
      <c r="D1909" s="64"/>
      <c r="E1909" s="64"/>
      <c r="I1909" s="31"/>
      <c r="Q1909" s="31"/>
      <c r="R1909" s="31"/>
      <c r="T1909" s="31"/>
      <c r="W1909" s="31"/>
      <c r="Y1909" s="31"/>
      <c r="AA1909" s="31"/>
      <c r="AC1909" s="57"/>
    </row>
    <row r="1910" spans="2:29" s="19" customFormat="1" hidden="1">
      <c r="B1910" s="64"/>
      <c r="C1910" s="64"/>
      <c r="D1910" s="64"/>
      <c r="E1910" s="64"/>
      <c r="I1910" s="31"/>
      <c r="Q1910" s="31"/>
      <c r="R1910" s="31"/>
      <c r="T1910" s="31"/>
      <c r="W1910" s="31"/>
      <c r="Y1910" s="31"/>
      <c r="AA1910" s="31"/>
      <c r="AC1910" s="57"/>
    </row>
    <row r="1911" spans="2:29" s="19" customFormat="1" hidden="1">
      <c r="B1911" s="64"/>
      <c r="C1911" s="64"/>
      <c r="D1911" s="64"/>
      <c r="E1911" s="64"/>
      <c r="I1911" s="31"/>
      <c r="Q1911" s="31"/>
      <c r="R1911" s="31"/>
      <c r="T1911" s="31"/>
      <c r="W1911" s="31"/>
      <c r="Y1911" s="31"/>
      <c r="AA1911" s="31"/>
      <c r="AC1911" s="57"/>
    </row>
    <row r="1912" spans="2:29" s="19" customFormat="1" hidden="1">
      <c r="B1912" s="64"/>
      <c r="C1912" s="64"/>
      <c r="D1912" s="64"/>
      <c r="E1912" s="64"/>
      <c r="I1912" s="31"/>
      <c r="Q1912" s="31"/>
      <c r="R1912" s="31"/>
      <c r="T1912" s="31"/>
      <c r="W1912" s="31"/>
      <c r="Y1912" s="31"/>
      <c r="AA1912" s="31"/>
      <c r="AC1912" s="57"/>
    </row>
    <row r="1913" spans="2:29" s="19" customFormat="1" hidden="1">
      <c r="B1913" s="64"/>
      <c r="C1913" s="64"/>
      <c r="D1913" s="64"/>
      <c r="E1913" s="64"/>
      <c r="I1913" s="31"/>
      <c r="Q1913" s="31"/>
      <c r="R1913" s="31"/>
      <c r="T1913" s="31"/>
      <c r="W1913" s="31"/>
      <c r="Y1913" s="31"/>
      <c r="AA1913" s="31"/>
      <c r="AC1913" s="57"/>
    </row>
    <row r="1914" spans="2:29" s="19" customFormat="1" hidden="1">
      <c r="B1914" s="64"/>
      <c r="C1914" s="64"/>
      <c r="D1914" s="64"/>
      <c r="E1914" s="64"/>
      <c r="I1914" s="31"/>
      <c r="Q1914" s="31"/>
      <c r="R1914" s="31"/>
      <c r="T1914" s="31"/>
      <c r="W1914" s="31"/>
      <c r="Y1914" s="31"/>
      <c r="AA1914" s="31"/>
      <c r="AC1914" s="57"/>
    </row>
    <row r="1915" spans="2:29" s="19" customFormat="1" hidden="1">
      <c r="B1915" s="64"/>
      <c r="C1915" s="64"/>
      <c r="D1915" s="64"/>
      <c r="E1915" s="64"/>
      <c r="I1915" s="31"/>
      <c r="Q1915" s="31"/>
      <c r="R1915" s="31"/>
      <c r="T1915" s="31"/>
      <c r="W1915" s="31"/>
      <c r="Y1915" s="31"/>
      <c r="AA1915" s="31"/>
      <c r="AC1915" s="57"/>
    </row>
    <row r="1916" spans="2:29" s="19" customFormat="1" hidden="1">
      <c r="B1916" s="64"/>
      <c r="C1916" s="64"/>
      <c r="D1916" s="64"/>
      <c r="E1916" s="64"/>
      <c r="I1916" s="31"/>
      <c r="Q1916" s="31"/>
      <c r="R1916" s="31"/>
      <c r="T1916" s="31"/>
      <c r="W1916" s="31"/>
      <c r="Y1916" s="31"/>
      <c r="AA1916" s="31"/>
      <c r="AC1916" s="57"/>
    </row>
    <row r="1917" spans="2:29" s="19" customFormat="1" hidden="1">
      <c r="B1917" s="64"/>
      <c r="C1917" s="64"/>
      <c r="D1917" s="64"/>
      <c r="E1917" s="64"/>
      <c r="I1917" s="31"/>
      <c r="Q1917" s="31"/>
      <c r="R1917" s="31"/>
      <c r="T1917" s="31"/>
      <c r="W1917" s="31"/>
      <c r="Y1917" s="31"/>
      <c r="AA1917" s="31"/>
      <c r="AC1917" s="57"/>
    </row>
    <row r="1918" spans="2:29" s="19" customFormat="1" hidden="1">
      <c r="B1918" s="64"/>
      <c r="C1918" s="64"/>
      <c r="D1918" s="64"/>
      <c r="E1918" s="64"/>
      <c r="I1918" s="31"/>
      <c r="Q1918" s="31"/>
      <c r="R1918" s="31"/>
      <c r="T1918" s="31"/>
      <c r="W1918" s="31"/>
      <c r="Y1918" s="31"/>
      <c r="AA1918" s="31"/>
      <c r="AC1918" s="57"/>
    </row>
    <row r="1919" spans="2:29" s="19" customFormat="1" hidden="1">
      <c r="B1919" s="64"/>
      <c r="C1919" s="64"/>
      <c r="D1919" s="64"/>
      <c r="E1919" s="64"/>
      <c r="I1919" s="31"/>
      <c r="Q1919" s="31"/>
      <c r="R1919" s="31"/>
      <c r="T1919" s="31"/>
      <c r="W1919" s="31"/>
      <c r="Y1919" s="31"/>
      <c r="AA1919" s="31"/>
      <c r="AC1919" s="57"/>
    </row>
    <row r="1920" spans="2:29" s="19" customFormat="1" hidden="1">
      <c r="B1920" s="64"/>
      <c r="C1920" s="64"/>
      <c r="D1920" s="64"/>
      <c r="E1920" s="64"/>
      <c r="I1920" s="31"/>
      <c r="Q1920" s="31"/>
      <c r="R1920" s="31"/>
      <c r="T1920" s="31"/>
      <c r="W1920" s="31"/>
      <c r="Y1920" s="31"/>
      <c r="AA1920" s="31"/>
      <c r="AC1920" s="57"/>
    </row>
    <row r="1921" spans="2:29" s="19" customFormat="1" hidden="1">
      <c r="B1921" s="64"/>
      <c r="C1921" s="64"/>
      <c r="D1921" s="64"/>
      <c r="E1921" s="64"/>
      <c r="I1921" s="31"/>
      <c r="Q1921" s="31"/>
      <c r="R1921" s="31"/>
      <c r="T1921" s="31"/>
      <c r="W1921" s="31"/>
      <c r="Y1921" s="31"/>
      <c r="AA1921" s="31"/>
      <c r="AC1921" s="57"/>
    </row>
    <row r="1922" spans="2:29" s="19" customFormat="1" hidden="1">
      <c r="B1922" s="64"/>
      <c r="C1922" s="64"/>
      <c r="D1922" s="64"/>
      <c r="E1922" s="64"/>
      <c r="I1922" s="31"/>
      <c r="Q1922" s="31"/>
      <c r="R1922" s="31"/>
      <c r="T1922" s="31"/>
      <c r="W1922" s="31"/>
      <c r="Y1922" s="31"/>
      <c r="AA1922" s="31"/>
      <c r="AC1922" s="57"/>
    </row>
    <row r="1923" spans="2:29" s="19" customFormat="1" hidden="1">
      <c r="B1923" s="64"/>
      <c r="C1923" s="64"/>
      <c r="D1923" s="64"/>
      <c r="E1923" s="64"/>
      <c r="I1923" s="31"/>
      <c r="Q1923" s="31"/>
      <c r="R1923" s="31"/>
      <c r="T1923" s="31"/>
      <c r="W1923" s="31"/>
      <c r="Y1923" s="31"/>
      <c r="AA1923" s="31"/>
      <c r="AC1923" s="57"/>
    </row>
    <row r="1924" spans="2:29" s="19" customFormat="1" hidden="1">
      <c r="B1924" s="64"/>
      <c r="C1924" s="64"/>
      <c r="D1924" s="64"/>
      <c r="E1924" s="64"/>
      <c r="I1924" s="31"/>
      <c r="Q1924" s="31"/>
      <c r="R1924" s="31"/>
      <c r="T1924" s="31"/>
      <c r="W1924" s="31"/>
      <c r="Y1924" s="31"/>
      <c r="AA1924" s="31"/>
      <c r="AC1924" s="57"/>
    </row>
    <row r="1925" spans="2:29" s="19" customFormat="1" hidden="1">
      <c r="B1925" s="64"/>
      <c r="C1925" s="64"/>
      <c r="D1925" s="64"/>
      <c r="E1925" s="64"/>
      <c r="I1925" s="31"/>
      <c r="Q1925" s="31"/>
      <c r="R1925" s="31"/>
      <c r="T1925" s="31"/>
      <c r="W1925" s="31"/>
      <c r="Y1925" s="31"/>
      <c r="AA1925" s="31"/>
      <c r="AC1925" s="57"/>
    </row>
    <row r="1926" spans="2:29" s="19" customFormat="1" hidden="1">
      <c r="B1926" s="64"/>
      <c r="C1926" s="64"/>
      <c r="D1926" s="64"/>
      <c r="E1926" s="64"/>
      <c r="I1926" s="31"/>
      <c r="Q1926" s="31"/>
      <c r="R1926" s="31"/>
      <c r="T1926" s="31"/>
      <c r="W1926" s="31"/>
      <c r="Y1926" s="31"/>
      <c r="AA1926" s="31"/>
      <c r="AC1926" s="57"/>
    </row>
    <row r="1927" spans="2:29" s="19" customFormat="1" hidden="1">
      <c r="B1927" s="64"/>
      <c r="C1927" s="64"/>
      <c r="D1927" s="64"/>
      <c r="E1927" s="64"/>
      <c r="I1927" s="31"/>
      <c r="Q1927" s="31"/>
      <c r="R1927" s="31"/>
      <c r="T1927" s="31"/>
      <c r="W1927" s="31"/>
      <c r="Y1927" s="31"/>
      <c r="AA1927" s="31"/>
      <c r="AC1927" s="57"/>
    </row>
    <row r="1928" spans="2:29" s="19" customFormat="1" hidden="1">
      <c r="B1928" s="64"/>
      <c r="C1928" s="64"/>
      <c r="D1928" s="64"/>
      <c r="E1928" s="64"/>
      <c r="I1928" s="31"/>
      <c r="Q1928" s="31"/>
      <c r="R1928" s="31"/>
      <c r="T1928" s="31"/>
      <c r="W1928" s="31"/>
      <c r="Y1928" s="31"/>
      <c r="AA1928" s="31"/>
      <c r="AC1928" s="57"/>
    </row>
    <row r="1929" spans="2:29" s="19" customFormat="1" hidden="1">
      <c r="B1929" s="64"/>
      <c r="C1929" s="64"/>
      <c r="D1929" s="64"/>
      <c r="E1929" s="64"/>
      <c r="I1929" s="31"/>
      <c r="Q1929" s="31"/>
      <c r="R1929" s="31"/>
      <c r="T1929" s="31"/>
      <c r="W1929" s="31"/>
      <c r="Y1929" s="31"/>
      <c r="AA1929" s="31"/>
      <c r="AC1929" s="57"/>
    </row>
    <row r="1930" spans="2:29" s="19" customFormat="1" hidden="1">
      <c r="B1930" s="64"/>
      <c r="C1930" s="64"/>
      <c r="D1930" s="64"/>
      <c r="E1930" s="64"/>
      <c r="I1930" s="31"/>
      <c r="Q1930" s="31"/>
      <c r="R1930" s="31"/>
      <c r="T1930" s="31"/>
      <c r="W1930" s="31"/>
      <c r="Y1930" s="31"/>
      <c r="AA1930" s="31"/>
      <c r="AC1930" s="57"/>
    </row>
    <row r="1931" spans="2:29" s="19" customFormat="1" hidden="1">
      <c r="B1931" s="64"/>
      <c r="C1931" s="64"/>
      <c r="D1931" s="64"/>
      <c r="E1931" s="64"/>
      <c r="I1931" s="31"/>
      <c r="Q1931" s="31"/>
      <c r="R1931" s="31"/>
      <c r="T1931" s="31"/>
      <c r="W1931" s="31"/>
      <c r="Y1931" s="31"/>
      <c r="AA1931" s="31"/>
      <c r="AC1931" s="57"/>
    </row>
    <row r="1932" spans="2:29" s="19" customFormat="1" hidden="1">
      <c r="B1932" s="64"/>
      <c r="C1932" s="64"/>
      <c r="D1932" s="64"/>
      <c r="E1932" s="64"/>
      <c r="I1932" s="31"/>
      <c r="Q1932" s="31"/>
      <c r="R1932" s="31"/>
      <c r="T1932" s="31"/>
      <c r="W1932" s="31"/>
      <c r="Y1932" s="31"/>
      <c r="AA1932" s="31"/>
      <c r="AC1932" s="57"/>
    </row>
    <row r="1933" spans="2:29" s="19" customFormat="1" hidden="1">
      <c r="B1933" s="64"/>
      <c r="C1933" s="64"/>
      <c r="D1933" s="64"/>
      <c r="E1933" s="64"/>
      <c r="I1933" s="31"/>
      <c r="Q1933" s="31"/>
      <c r="R1933" s="31"/>
      <c r="T1933" s="31"/>
      <c r="W1933" s="31"/>
      <c r="Y1933" s="31"/>
      <c r="AA1933" s="31"/>
      <c r="AC1933" s="57"/>
    </row>
    <row r="1934" spans="2:29" s="19" customFormat="1" hidden="1">
      <c r="B1934" s="64"/>
      <c r="C1934" s="64"/>
      <c r="D1934" s="64"/>
      <c r="E1934" s="64"/>
      <c r="I1934" s="31"/>
      <c r="Q1934" s="31"/>
      <c r="R1934" s="31"/>
      <c r="T1934" s="31"/>
      <c r="W1934" s="31"/>
      <c r="Y1934" s="31"/>
      <c r="AA1934" s="31"/>
      <c r="AC1934" s="57"/>
    </row>
    <row r="1935" spans="2:29" s="19" customFormat="1" hidden="1">
      <c r="B1935" s="64"/>
      <c r="C1935" s="64"/>
      <c r="D1935" s="64"/>
      <c r="E1935" s="64"/>
      <c r="I1935" s="31"/>
      <c r="Q1935" s="31"/>
      <c r="R1935" s="31"/>
      <c r="T1935" s="31"/>
      <c r="W1935" s="31"/>
      <c r="Y1935" s="31"/>
      <c r="AA1935" s="31"/>
      <c r="AC1935" s="57"/>
    </row>
    <row r="1936" spans="2:29" s="19" customFormat="1" hidden="1">
      <c r="B1936" s="64"/>
      <c r="C1936" s="64"/>
      <c r="D1936" s="64"/>
      <c r="E1936" s="64"/>
      <c r="I1936" s="31"/>
      <c r="Q1936" s="31"/>
      <c r="R1936" s="31"/>
      <c r="T1936" s="31"/>
      <c r="W1936" s="31"/>
      <c r="Y1936" s="31"/>
      <c r="AA1936" s="31"/>
      <c r="AC1936" s="57"/>
    </row>
    <row r="1937" spans="2:29" s="19" customFormat="1" hidden="1">
      <c r="B1937" s="64"/>
      <c r="C1937" s="64"/>
      <c r="D1937" s="64"/>
      <c r="E1937" s="64"/>
      <c r="I1937" s="31"/>
      <c r="Q1937" s="31"/>
      <c r="R1937" s="31"/>
      <c r="T1937" s="31"/>
      <c r="W1937" s="31"/>
      <c r="Y1937" s="31"/>
      <c r="AA1937" s="31"/>
      <c r="AC1937" s="57"/>
    </row>
    <row r="1938" spans="2:29" s="19" customFormat="1" hidden="1">
      <c r="B1938" s="64"/>
      <c r="C1938" s="64"/>
      <c r="D1938" s="64"/>
      <c r="E1938" s="64"/>
      <c r="I1938" s="31"/>
      <c r="Q1938" s="31"/>
      <c r="R1938" s="31"/>
      <c r="T1938" s="31"/>
      <c r="W1938" s="31"/>
      <c r="Y1938" s="31"/>
      <c r="AA1938" s="31"/>
      <c r="AC1938" s="57"/>
    </row>
    <row r="1939" spans="2:29" s="19" customFormat="1" hidden="1">
      <c r="B1939" s="64"/>
      <c r="C1939" s="64"/>
      <c r="D1939" s="64"/>
      <c r="E1939" s="64"/>
      <c r="I1939" s="31"/>
      <c r="Q1939" s="31"/>
      <c r="R1939" s="31"/>
      <c r="T1939" s="31"/>
      <c r="W1939" s="31"/>
      <c r="Y1939" s="31"/>
      <c r="AA1939" s="31"/>
      <c r="AC1939" s="57"/>
    </row>
    <row r="1940" spans="2:29" s="19" customFormat="1" hidden="1">
      <c r="B1940" s="64"/>
      <c r="C1940" s="64"/>
      <c r="D1940" s="64"/>
      <c r="E1940" s="64"/>
      <c r="I1940" s="31"/>
      <c r="Q1940" s="31"/>
      <c r="R1940" s="31"/>
      <c r="T1940" s="31"/>
      <c r="W1940" s="31"/>
      <c r="Y1940" s="31"/>
      <c r="AA1940" s="31"/>
      <c r="AC1940" s="57"/>
    </row>
    <row r="1941" spans="2:29" s="19" customFormat="1" hidden="1">
      <c r="B1941" s="64"/>
      <c r="C1941" s="64"/>
      <c r="D1941" s="64"/>
      <c r="E1941" s="64"/>
      <c r="I1941" s="31"/>
      <c r="Q1941" s="31"/>
      <c r="R1941" s="31"/>
      <c r="T1941" s="31"/>
      <c r="W1941" s="31"/>
      <c r="Y1941" s="31"/>
      <c r="AA1941" s="31"/>
      <c r="AC1941" s="57"/>
    </row>
    <row r="1942" spans="2:29" s="19" customFormat="1" hidden="1">
      <c r="B1942" s="64"/>
      <c r="C1942" s="64"/>
      <c r="D1942" s="64"/>
      <c r="E1942" s="64"/>
      <c r="I1942" s="31"/>
      <c r="Q1942" s="31"/>
      <c r="R1942" s="31"/>
      <c r="T1942" s="31"/>
      <c r="W1942" s="31"/>
      <c r="Y1942" s="31"/>
      <c r="AA1942" s="31"/>
      <c r="AC1942" s="57"/>
    </row>
    <row r="1943" spans="2:29" s="19" customFormat="1" hidden="1">
      <c r="B1943" s="64"/>
      <c r="C1943" s="64"/>
      <c r="D1943" s="64"/>
      <c r="E1943" s="64"/>
      <c r="I1943" s="31"/>
      <c r="Q1943" s="31"/>
      <c r="R1943" s="31"/>
      <c r="T1943" s="31"/>
      <c r="W1943" s="31"/>
      <c r="Y1943" s="31"/>
      <c r="AA1943" s="31"/>
      <c r="AC1943" s="57"/>
    </row>
    <row r="1944" spans="2:29" s="19" customFormat="1" hidden="1">
      <c r="B1944" s="64"/>
      <c r="C1944" s="64"/>
      <c r="D1944" s="64"/>
      <c r="E1944" s="64"/>
      <c r="I1944" s="31"/>
      <c r="Q1944" s="31"/>
      <c r="R1944" s="31"/>
      <c r="T1944" s="31"/>
      <c r="W1944" s="31"/>
      <c r="Y1944" s="31"/>
      <c r="AA1944" s="31"/>
      <c r="AC1944" s="57"/>
    </row>
    <row r="1945" spans="2:29" s="19" customFormat="1" hidden="1">
      <c r="B1945" s="64"/>
      <c r="C1945" s="64"/>
      <c r="D1945" s="64"/>
      <c r="E1945" s="64"/>
      <c r="I1945" s="31"/>
      <c r="Q1945" s="31"/>
      <c r="R1945" s="31"/>
      <c r="T1945" s="31"/>
      <c r="W1945" s="31"/>
      <c r="Y1945" s="31"/>
      <c r="AA1945" s="31"/>
      <c r="AC1945" s="57"/>
    </row>
    <row r="1946" spans="2:29" s="19" customFormat="1" hidden="1">
      <c r="B1946" s="64"/>
      <c r="C1946" s="64"/>
      <c r="D1946" s="64"/>
      <c r="E1946" s="64"/>
      <c r="I1946" s="31"/>
      <c r="Q1946" s="31"/>
      <c r="R1946" s="31"/>
      <c r="T1946" s="31"/>
      <c r="W1946" s="31"/>
      <c r="Y1946" s="31"/>
      <c r="AA1946" s="31"/>
      <c r="AC1946" s="57"/>
    </row>
    <row r="1947" spans="2:29" s="19" customFormat="1" hidden="1">
      <c r="B1947" s="64"/>
      <c r="C1947" s="64"/>
      <c r="D1947" s="64"/>
      <c r="E1947" s="64"/>
      <c r="I1947" s="31"/>
      <c r="Q1947" s="31"/>
      <c r="R1947" s="31"/>
      <c r="T1947" s="31"/>
      <c r="W1947" s="31"/>
      <c r="Y1947" s="31"/>
      <c r="AA1947" s="31"/>
      <c r="AC1947" s="57"/>
    </row>
    <row r="1948" spans="2:29" s="19" customFormat="1" hidden="1">
      <c r="B1948" s="64"/>
      <c r="C1948" s="64"/>
      <c r="D1948" s="64"/>
      <c r="E1948" s="64"/>
      <c r="I1948" s="31"/>
      <c r="Q1948" s="31"/>
      <c r="R1948" s="31"/>
      <c r="T1948" s="31"/>
      <c r="W1948" s="31"/>
      <c r="Y1948" s="31"/>
      <c r="AA1948" s="31"/>
      <c r="AC1948" s="57"/>
    </row>
    <row r="1949" spans="2:29" s="19" customFormat="1" hidden="1">
      <c r="B1949" s="64"/>
      <c r="C1949" s="64"/>
      <c r="D1949" s="64"/>
      <c r="E1949" s="64"/>
      <c r="I1949" s="31"/>
      <c r="Q1949" s="31"/>
      <c r="R1949" s="31"/>
      <c r="T1949" s="31"/>
      <c r="W1949" s="31"/>
      <c r="Y1949" s="31"/>
      <c r="AA1949" s="31"/>
      <c r="AC1949" s="57"/>
    </row>
    <row r="1950" spans="2:29" s="19" customFormat="1" hidden="1">
      <c r="B1950" s="64"/>
      <c r="C1950" s="64"/>
      <c r="D1950" s="64"/>
      <c r="E1950" s="64"/>
      <c r="I1950" s="31"/>
      <c r="Q1950" s="31"/>
      <c r="R1950" s="31"/>
      <c r="T1950" s="31"/>
      <c r="W1950" s="31"/>
      <c r="Y1950" s="31"/>
      <c r="AA1950" s="31"/>
      <c r="AC1950" s="57"/>
    </row>
    <row r="1951" spans="2:29" s="19" customFormat="1" hidden="1">
      <c r="B1951" s="64"/>
      <c r="C1951" s="64"/>
      <c r="D1951" s="64"/>
      <c r="E1951" s="64"/>
      <c r="I1951" s="31"/>
      <c r="Q1951" s="31"/>
      <c r="R1951" s="31"/>
      <c r="T1951" s="31"/>
      <c r="W1951" s="31"/>
      <c r="Y1951" s="31"/>
      <c r="AA1951" s="31"/>
      <c r="AC1951" s="57"/>
    </row>
    <row r="1952" spans="2:29" s="19" customFormat="1" hidden="1">
      <c r="B1952" s="64"/>
      <c r="C1952" s="64"/>
      <c r="D1952" s="64"/>
      <c r="E1952" s="64"/>
      <c r="I1952" s="31"/>
      <c r="Q1952" s="31"/>
      <c r="R1952" s="31"/>
      <c r="T1952" s="31"/>
      <c r="W1952" s="31"/>
      <c r="Y1952" s="31"/>
      <c r="AA1952" s="31"/>
      <c r="AC1952" s="57"/>
    </row>
    <row r="1953" spans="2:29" s="19" customFormat="1" hidden="1">
      <c r="B1953" s="64"/>
      <c r="C1953" s="64"/>
      <c r="D1953" s="64"/>
      <c r="E1953" s="64"/>
      <c r="I1953" s="31"/>
      <c r="Q1953" s="31"/>
      <c r="R1953" s="31"/>
      <c r="T1953" s="31"/>
      <c r="W1953" s="31"/>
      <c r="Y1953" s="31"/>
      <c r="AA1953" s="31"/>
      <c r="AC1953" s="57"/>
    </row>
    <row r="1954" spans="2:29" s="19" customFormat="1" hidden="1">
      <c r="B1954" s="64"/>
      <c r="C1954" s="64"/>
      <c r="D1954" s="64"/>
      <c r="E1954" s="64"/>
      <c r="I1954" s="31"/>
      <c r="Q1954" s="31"/>
      <c r="R1954" s="31"/>
      <c r="T1954" s="31"/>
      <c r="W1954" s="31"/>
      <c r="Y1954" s="31"/>
      <c r="AA1954" s="31"/>
      <c r="AC1954" s="57"/>
    </row>
    <row r="1955" spans="2:29" s="19" customFormat="1" hidden="1">
      <c r="B1955" s="64"/>
      <c r="C1955" s="64"/>
      <c r="D1955" s="64"/>
      <c r="E1955" s="64"/>
      <c r="I1955" s="31"/>
      <c r="Q1955" s="31"/>
      <c r="R1955" s="31"/>
      <c r="T1955" s="31"/>
      <c r="W1955" s="31"/>
      <c r="Y1955" s="31"/>
      <c r="AA1955" s="31"/>
      <c r="AC1955" s="57"/>
    </row>
    <row r="1956" spans="2:29" s="19" customFormat="1" hidden="1">
      <c r="B1956" s="64"/>
      <c r="C1956" s="64"/>
      <c r="D1956" s="64"/>
      <c r="E1956" s="64"/>
      <c r="I1956" s="31"/>
      <c r="Q1956" s="31"/>
      <c r="R1956" s="31"/>
      <c r="T1956" s="31"/>
      <c r="W1956" s="31"/>
      <c r="Y1956" s="31"/>
      <c r="AA1956" s="31"/>
      <c r="AC1956" s="57"/>
    </row>
    <row r="1957" spans="2:29" s="19" customFormat="1" hidden="1">
      <c r="B1957" s="64"/>
      <c r="C1957" s="64"/>
      <c r="D1957" s="64"/>
      <c r="E1957" s="64"/>
      <c r="I1957" s="31"/>
      <c r="Q1957" s="31"/>
      <c r="R1957" s="31"/>
      <c r="T1957" s="31"/>
      <c r="W1957" s="31"/>
      <c r="Y1957" s="31"/>
      <c r="AA1957" s="31"/>
      <c r="AC1957" s="57"/>
    </row>
    <row r="1958" spans="2:29" s="19" customFormat="1" hidden="1">
      <c r="B1958" s="64"/>
      <c r="C1958" s="64"/>
      <c r="D1958" s="64"/>
      <c r="E1958" s="64"/>
      <c r="I1958" s="31"/>
      <c r="Q1958" s="31"/>
      <c r="R1958" s="31"/>
      <c r="T1958" s="31"/>
      <c r="W1958" s="31"/>
      <c r="Y1958" s="31"/>
      <c r="AA1958" s="31"/>
      <c r="AC1958" s="57"/>
    </row>
    <row r="1959" spans="2:29" s="19" customFormat="1" hidden="1">
      <c r="B1959" s="64"/>
      <c r="C1959" s="64"/>
      <c r="D1959" s="64"/>
      <c r="E1959" s="64"/>
      <c r="I1959" s="31"/>
      <c r="Q1959" s="31"/>
      <c r="R1959" s="31"/>
      <c r="T1959" s="31"/>
      <c r="W1959" s="31"/>
      <c r="Y1959" s="31"/>
      <c r="AA1959" s="31"/>
      <c r="AC1959" s="57"/>
    </row>
    <row r="1960" spans="2:29" s="19" customFormat="1" hidden="1">
      <c r="B1960" s="64"/>
      <c r="C1960" s="64"/>
      <c r="D1960" s="64"/>
      <c r="E1960" s="64"/>
      <c r="I1960" s="31"/>
      <c r="Q1960" s="31"/>
      <c r="R1960" s="31"/>
      <c r="T1960" s="31"/>
      <c r="W1960" s="31"/>
      <c r="Y1960" s="31"/>
      <c r="AA1960" s="31"/>
      <c r="AC1960" s="57"/>
    </row>
    <row r="1961" spans="2:29" s="19" customFormat="1" hidden="1">
      <c r="B1961" s="64"/>
      <c r="C1961" s="64"/>
      <c r="D1961" s="64"/>
      <c r="E1961" s="64"/>
      <c r="I1961" s="31"/>
      <c r="Q1961" s="31"/>
      <c r="R1961" s="31"/>
      <c r="T1961" s="31"/>
      <c r="W1961" s="31"/>
      <c r="Y1961" s="31"/>
      <c r="AA1961" s="31"/>
      <c r="AC1961" s="57"/>
    </row>
    <row r="1962" spans="2:29" s="19" customFormat="1" hidden="1">
      <c r="B1962" s="64"/>
      <c r="C1962" s="64"/>
      <c r="D1962" s="64"/>
      <c r="E1962" s="64"/>
      <c r="I1962" s="31"/>
      <c r="Q1962" s="31"/>
      <c r="R1962" s="31"/>
      <c r="T1962" s="31"/>
      <c r="W1962" s="31"/>
      <c r="Y1962" s="31"/>
      <c r="AA1962" s="31"/>
      <c r="AC1962" s="57"/>
    </row>
    <row r="1963" spans="2:29" s="19" customFormat="1" hidden="1">
      <c r="B1963" s="64"/>
      <c r="C1963" s="64"/>
      <c r="D1963" s="64"/>
      <c r="E1963" s="64"/>
      <c r="I1963" s="31"/>
      <c r="Q1963" s="31"/>
      <c r="R1963" s="31"/>
      <c r="T1963" s="31"/>
      <c r="W1963" s="31"/>
      <c r="Y1963" s="31"/>
      <c r="AA1963" s="31"/>
      <c r="AC1963" s="57"/>
    </row>
    <row r="1964" spans="2:29" s="19" customFormat="1" hidden="1">
      <c r="B1964" s="64"/>
      <c r="C1964" s="64"/>
      <c r="D1964" s="64"/>
      <c r="E1964" s="64"/>
      <c r="I1964" s="31"/>
      <c r="Q1964" s="31"/>
      <c r="R1964" s="31"/>
      <c r="T1964" s="31"/>
      <c r="W1964" s="31"/>
      <c r="Y1964" s="31"/>
      <c r="AA1964" s="31"/>
      <c r="AC1964" s="57"/>
    </row>
    <row r="1965" spans="2:29" s="19" customFormat="1" hidden="1">
      <c r="B1965" s="64"/>
      <c r="C1965" s="64"/>
      <c r="D1965" s="64"/>
      <c r="E1965" s="64"/>
      <c r="I1965" s="31"/>
      <c r="Q1965" s="31"/>
      <c r="R1965" s="31"/>
      <c r="T1965" s="31"/>
      <c r="W1965" s="31"/>
      <c r="Y1965" s="31"/>
      <c r="AA1965" s="31"/>
      <c r="AC1965" s="57"/>
    </row>
    <row r="1966" spans="2:29" s="19" customFormat="1" hidden="1">
      <c r="B1966" s="64"/>
      <c r="C1966" s="64"/>
      <c r="D1966" s="64"/>
      <c r="E1966" s="64"/>
      <c r="I1966" s="31"/>
      <c r="Q1966" s="31"/>
      <c r="R1966" s="31"/>
      <c r="T1966" s="31"/>
      <c r="W1966" s="31"/>
      <c r="Y1966" s="31"/>
      <c r="AA1966" s="31"/>
      <c r="AC1966" s="57"/>
    </row>
    <row r="1967" spans="2:29" s="19" customFormat="1" hidden="1">
      <c r="B1967" s="64"/>
      <c r="C1967" s="64"/>
      <c r="D1967" s="64"/>
      <c r="E1967" s="64"/>
      <c r="I1967" s="31"/>
      <c r="Q1967" s="31"/>
      <c r="R1967" s="31"/>
      <c r="T1967" s="31"/>
      <c r="W1967" s="31"/>
      <c r="Y1967" s="31"/>
      <c r="AA1967" s="31"/>
      <c r="AC1967" s="57"/>
    </row>
    <row r="1968" spans="2:29" s="19" customFormat="1" hidden="1">
      <c r="B1968" s="64"/>
      <c r="C1968" s="64"/>
      <c r="D1968" s="64"/>
      <c r="E1968" s="64"/>
      <c r="I1968" s="31"/>
      <c r="Q1968" s="31"/>
      <c r="R1968" s="31"/>
      <c r="T1968" s="31"/>
      <c r="W1968" s="31"/>
      <c r="Y1968" s="31"/>
      <c r="AA1968" s="31"/>
      <c r="AC1968" s="57"/>
    </row>
    <row r="1969" spans="2:29" s="19" customFormat="1" hidden="1">
      <c r="B1969" s="64"/>
      <c r="C1969" s="64"/>
      <c r="D1969" s="64"/>
      <c r="E1969" s="64"/>
      <c r="I1969" s="31"/>
      <c r="Q1969" s="31"/>
      <c r="R1969" s="31"/>
      <c r="T1969" s="31"/>
      <c r="W1969" s="31"/>
      <c r="Y1969" s="31"/>
      <c r="AA1969" s="31"/>
      <c r="AC1969" s="57"/>
    </row>
    <row r="1970" spans="2:29" s="19" customFormat="1" hidden="1">
      <c r="B1970" s="64"/>
      <c r="C1970" s="64"/>
      <c r="D1970" s="64"/>
      <c r="E1970" s="64"/>
      <c r="I1970" s="31"/>
      <c r="Q1970" s="31"/>
      <c r="R1970" s="31"/>
      <c r="T1970" s="31"/>
      <c r="W1970" s="31"/>
      <c r="Y1970" s="31"/>
      <c r="AA1970" s="31"/>
      <c r="AC1970" s="57"/>
    </row>
    <row r="1971" spans="2:29" s="19" customFormat="1" hidden="1">
      <c r="B1971" s="64"/>
      <c r="C1971" s="64"/>
      <c r="D1971" s="64"/>
      <c r="E1971" s="64"/>
      <c r="I1971" s="31"/>
      <c r="Q1971" s="31"/>
      <c r="R1971" s="31"/>
      <c r="T1971" s="31"/>
      <c r="W1971" s="31"/>
      <c r="Y1971" s="31"/>
      <c r="AA1971" s="31"/>
      <c r="AC1971" s="57"/>
    </row>
    <row r="1972" spans="2:29" s="19" customFormat="1" hidden="1">
      <c r="B1972" s="64"/>
      <c r="C1972" s="64"/>
      <c r="D1972" s="64"/>
      <c r="E1972" s="64"/>
      <c r="I1972" s="31"/>
      <c r="Q1972" s="31"/>
      <c r="R1972" s="31"/>
      <c r="T1972" s="31"/>
      <c r="W1972" s="31"/>
      <c r="Y1972" s="31"/>
      <c r="AA1972" s="31"/>
      <c r="AC1972" s="57"/>
    </row>
    <row r="1973" spans="2:29" s="19" customFormat="1" hidden="1">
      <c r="B1973" s="64"/>
      <c r="C1973" s="64"/>
      <c r="D1973" s="64"/>
      <c r="E1973" s="64"/>
      <c r="I1973" s="31"/>
      <c r="Q1973" s="31"/>
      <c r="R1973" s="31"/>
      <c r="T1973" s="31"/>
      <c r="W1973" s="31"/>
      <c r="Y1973" s="31"/>
      <c r="AA1973" s="31"/>
      <c r="AC1973" s="57"/>
    </row>
    <row r="1974" spans="2:29" s="19" customFormat="1" hidden="1">
      <c r="B1974" s="64"/>
      <c r="C1974" s="64"/>
      <c r="D1974" s="64"/>
      <c r="E1974" s="64"/>
      <c r="I1974" s="31"/>
      <c r="Q1974" s="31"/>
      <c r="R1974" s="31"/>
      <c r="T1974" s="31"/>
      <c r="W1974" s="31"/>
      <c r="Y1974" s="31"/>
      <c r="AA1974" s="31"/>
      <c r="AC1974" s="57"/>
    </row>
    <row r="1975" spans="2:29" s="19" customFormat="1" hidden="1">
      <c r="B1975" s="64"/>
      <c r="C1975" s="64"/>
      <c r="D1975" s="64"/>
      <c r="E1975" s="64"/>
      <c r="I1975" s="31"/>
      <c r="Q1975" s="31"/>
      <c r="R1975" s="31"/>
      <c r="T1975" s="31"/>
      <c r="W1975" s="31"/>
      <c r="Y1975" s="31"/>
      <c r="AA1975" s="31"/>
      <c r="AC1975" s="57"/>
    </row>
    <row r="1976" spans="2:29" s="19" customFormat="1" hidden="1">
      <c r="B1976" s="64"/>
      <c r="C1976" s="64"/>
      <c r="D1976" s="64"/>
      <c r="E1976" s="64"/>
      <c r="I1976" s="31"/>
      <c r="Q1976" s="31"/>
      <c r="R1976" s="31"/>
      <c r="T1976" s="31"/>
      <c r="W1976" s="31"/>
      <c r="Y1976" s="31"/>
      <c r="AA1976" s="31"/>
      <c r="AC1976" s="57"/>
    </row>
    <row r="1977" spans="2:29" s="19" customFormat="1" hidden="1">
      <c r="B1977" s="64"/>
      <c r="C1977" s="64"/>
      <c r="D1977" s="64"/>
      <c r="E1977" s="64"/>
      <c r="I1977" s="31"/>
      <c r="Q1977" s="31"/>
      <c r="R1977" s="31"/>
      <c r="T1977" s="31"/>
      <c r="W1977" s="31"/>
      <c r="Y1977" s="31"/>
      <c r="AA1977" s="31"/>
      <c r="AC1977" s="57"/>
    </row>
    <row r="1978" spans="2:29" s="19" customFormat="1" hidden="1">
      <c r="B1978" s="64"/>
      <c r="C1978" s="64"/>
      <c r="D1978" s="64"/>
      <c r="E1978" s="64"/>
      <c r="I1978" s="31"/>
      <c r="Q1978" s="31"/>
      <c r="R1978" s="31"/>
      <c r="T1978" s="31"/>
      <c r="W1978" s="31"/>
      <c r="Y1978" s="31"/>
      <c r="AA1978" s="31"/>
      <c r="AC1978" s="57"/>
    </row>
    <row r="1979" spans="2:29" s="19" customFormat="1" hidden="1">
      <c r="B1979" s="64"/>
      <c r="C1979" s="64"/>
      <c r="D1979" s="64"/>
      <c r="E1979" s="64"/>
      <c r="I1979" s="31"/>
      <c r="Q1979" s="31"/>
      <c r="R1979" s="31"/>
      <c r="T1979" s="31"/>
      <c r="W1979" s="31"/>
      <c r="Y1979" s="31"/>
      <c r="AA1979" s="31"/>
      <c r="AC1979" s="57"/>
    </row>
    <row r="1980" spans="2:29" s="19" customFormat="1" hidden="1">
      <c r="B1980" s="64"/>
      <c r="C1980" s="64"/>
      <c r="D1980" s="64"/>
      <c r="E1980" s="64"/>
      <c r="I1980" s="31"/>
      <c r="Q1980" s="31"/>
      <c r="R1980" s="31"/>
      <c r="T1980" s="31"/>
      <c r="W1980" s="31"/>
      <c r="Y1980" s="31"/>
      <c r="AA1980" s="31"/>
      <c r="AC1980" s="57"/>
    </row>
    <row r="1981" spans="2:29" s="19" customFormat="1" hidden="1">
      <c r="B1981" s="64"/>
      <c r="C1981" s="64"/>
      <c r="D1981" s="64"/>
      <c r="E1981" s="64"/>
      <c r="I1981" s="31"/>
      <c r="Q1981" s="31"/>
      <c r="R1981" s="31"/>
      <c r="T1981" s="31"/>
      <c r="W1981" s="31"/>
      <c r="Y1981" s="31"/>
      <c r="AA1981" s="31"/>
      <c r="AC1981" s="57"/>
    </row>
    <row r="1982" spans="2:29" s="19" customFormat="1" hidden="1">
      <c r="B1982" s="64"/>
      <c r="C1982" s="64"/>
      <c r="D1982" s="64"/>
      <c r="E1982" s="64"/>
      <c r="I1982" s="31"/>
      <c r="Q1982" s="31"/>
      <c r="R1982" s="31"/>
      <c r="T1982" s="31"/>
      <c r="W1982" s="31"/>
      <c r="Y1982" s="31"/>
      <c r="AA1982" s="31"/>
      <c r="AC1982" s="57"/>
    </row>
    <row r="1983" spans="2:29" s="19" customFormat="1" hidden="1">
      <c r="B1983" s="64"/>
      <c r="C1983" s="64"/>
      <c r="D1983" s="64"/>
      <c r="E1983" s="64"/>
      <c r="I1983" s="31"/>
      <c r="Q1983" s="31"/>
      <c r="R1983" s="31"/>
      <c r="T1983" s="31"/>
      <c r="W1983" s="31"/>
      <c r="Y1983" s="31"/>
      <c r="AA1983" s="31"/>
      <c r="AC1983" s="57"/>
    </row>
    <row r="1984" spans="2:29" s="19" customFormat="1" hidden="1">
      <c r="B1984" s="64"/>
      <c r="C1984" s="64"/>
      <c r="D1984" s="64"/>
      <c r="E1984" s="64"/>
      <c r="I1984" s="31"/>
      <c r="Q1984" s="31"/>
      <c r="R1984" s="31"/>
      <c r="T1984" s="31"/>
      <c r="W1984" s="31"/>
      <c r="Y1984" s="31"/>
      <c r="AA1984" s="31"/>
      <c r="AC1984" s="57"/>
    </row>
    <row r="1985" spans="2:29" s="19" customFormat="1" hidden="1">
      <c r="B1985" s="64"/>
      <c r="C1985" s="64"/>
      <c r="D1985" s="64"/>
      <c r="E1985" s="64"/>
      <c r="I1985" s="31"/>
      <c r="Q1985" s="31"/>
      <c r="R1985" s="31"/>
      <c r="T1985" s="31"/>
      <c r="W1985" s="31"/>
      <c r="Y1985" s="31"/>
      <c r="AA1985" s="31"/>
      <c r="AC1985" s="57"/>
    </row>
    <row r="1986" spans="2:29" s="19" customFormat="1" hidden="1">
      <c r="B1986" s="64"/>
      <c r="C1986" s="64"/>
      <c r="D1986" s="64"/>
      <c r="E1986" s="64"/>
      <c r="I1986" s="31"/>
      <c r="Q1986" s="31"/>
      <c r="R1986" s="31"/>
      <c r="T1986" s="31"/>
      <c r="W1986" s="31"/>
      <c r="Y1986" s="31"/>
      <c r="AA1986" s="31"/>
      <c r="AC1986" s="57"/>
    </row>
    <row r="1987" spans="2:29" s="19" customFormat="1" hidden="1">
      <c r="B1987" s="64"/>
      <c r="C1987" s="64"/>
      <c r="D1987" s="64"/>
      <c r="E1987" s="64"/>
      <c r="I1987" s="31"/>
      <c r="Q1987" s="31"/>
      <c r="R1987" s="31"/>
      <c r="T1987" s="31"/>
      <c r="W1987" s="31"/>
      <c r="Y1987" s="31"/>
      <c r="AA1987" s="31"/>
      <c r="AC1987" s="57"/>
    </row>
    <row r="1988" spans="2:29" s="19" customFormat="1" hidden="1">
      <c r="B1988" s="64"/>
      <c r="C1988" s="64"/>
      <c r="D1988" s="64"/>
      <c r="E1988" s="64"/>
      <c r="I1988" s="31"/>
      <c r="Q1988" s="31"/>
      <c r="R1988" s="31"/>
      <c r="T1988" s="31"/>
      <c r="W1988" s="31"/>
      <c r="Y1988" s="31"/>
      <c r="AA1988" s="31"/>
      <c r="AC1988" s="57"/>
    </row>
    <row r="1989" spans="2:29" s="19" customFormat="1" hidden="1">
      <c r="B1989" s="64"/>
      <c r="C1989" s="64"/>
      <c r="D1989" s="64"/>
      <c r="E1989" s="64"/>
      <c r="I1989" s="31"/>
      <c r="Q1989" s="31"/>
      <c r="R1989" s="31"/>
      <c r="T1989" s="31"/>
      <c r="W1989" s="31"/>
      <c r="Y1989" s="31"/>
      <c r="AA1989" s="31"/>
      <c r="AC1989" s="57"/>
    </row>
    <row r="1990" spans="2:29" s="19" customFormat="1" hidden="1">
      <c r="B1990" s="64"/>
      <c r="C1990" s="64"/>
      <c r="D1990" s="64"/>
      <c r="E1990" s="64"/>
      <c r="I1990" s="31"/>
      <c r="Q1990" s="31"/>
      <c r="R1990" s="31"/>
      <c r="T1990" s="31"/>
      <c r="W1990" s="31"/>
      <c r="Y1990" s="31"/>
      <c r="AA1990" s="31"/>
      <c r="AC1990" s="57"/>
    </row>
    <row r="1991" spans="2:29" s="19" customFormat="1" hidden="1">
      <c r="B1991" s="64"/>
      <c r="C1991" s="64"/>
      <c r="D1991" s="64"/>
      <c r="E1991" s="64"/>
      <c r="I1991" s="31"/>
      <c r="Q1991" s="31"/>
      <c r="R1991" s="31"/>
      <c r="T1991" s="31"/>
      <c r="W1991" s="31"/>
      <c r="Y1991" s="31"/>
      <c r="AA1991" s="31"/>
      <c r="AC1991" s="57"/>
    </row>
    <row r="1992" spans="2:29" s="19" customFormat="1" hidden="1">
      <c r="B1992" s="64"/>
      <c r="C1992" s="64"/>
      <c r="D1992" s="64"/>
      <c r="E1992" s="64"/>
      <c r="I1992" s="31"/>
      <c r="Q1992" s="31"/>
      <c r="R1992" s="31"/>
      <c r="T1992" s="31"/>
      <c r="W1992" s="31"/>
      <c r="Y1992" s="31"/>
      <c r="AA1992" s="31"/>
      <c r="AC1992" s="57"/>
    </row>
    <row r="1993" spans="2:29" s="19" customFormat="1" hidden="1">
      <c r="B1993" s="64"/>
      <c r="C1993" s="64"/>
      <c r="D1993" s="64"/>
      <c r="E1993" s="64"/>
      <c r="I1993" s="31"/>
      <c r="Q1993" s="31"/>
      <c r="R1993" s="31"/>
      <c r="T1993" s="31"/>
      <c r="W1993" s="31"/>
      <c r="Y1993" s="31"/>
      <c r="AA1993" s="31"/>
      <c r="AC1993" s="57"/>
    </row>
    <row r="1994" spans="2:29" s="19" customFormat="1" hidden="1">
      <c r="B1994" s="64"/>
      <c r="C1994" s="64"/>
      <c r="D1994" s="64"/>
      <c r="E1994" s="64"/>
      <c r="I1994" s="31"/>
      <c r="Q1994" s="31"/>
      <c r="R1994" s="31"/>
      <c r="T1994" s="31"/>
      <c r="W1994" s="31"/>
      <c r="Y1994" s="31"/>
      <c r="AA1994" s="31"/>
      <c r="AC1994" s="57"/>
    </row>
    <row r="1995" spans="2:29" s="19" customFormat="1" hidden="1">
      <c r="B1995" s="64"/>
      <c r="C1995" s="64"/>
      <c r="D1995" s="64"/>
      <c r="E1995" s="64"/>
      <c r="I1995" s="31"/>
      <c r="Q1995" s="31"/>
      <c r="R1995" s="31"/>
      <c r="T1995" s="31"/>
      <c r="W1995" s="31"/>
      <c r="Y1995" s="31"/>
      <c r="AA1995" s="31"/>
      <c r="AC1995" s="57"/>
    </row>
    <row r="1996" spans="2:29" s="19" customFormat="1" hidden="1">
      <c r="B1996" s="64"/>
      <c r="C1996" s="64"/>
      <c r="D1996" s="64"/>
      <c r="E1996" s="64"/>
      <c r="I1996" s="31"/>
      <c r="Q1996" s="31"/>
      <c r="R1996" s="31"/>
      <c r="T1996" s="31"/>
      <c r="W1996" s="31"/>
      <c r="Y1996" s="31"/>
      <c r="AA1996" s="31"/>
      <c r="AC1996" s="57"/>
    </row>
    <row r="1997" spans="2:29" s="19" customFormat="1" hidden="1">
      <c r="B1997" s="64"/>
      <c r="C1997" s="64"/>
      <c r="D1997" s="64"/>
      <c r="E1997" s="64"/>
      <c r="I1997" s="31"/>
      <c r="Q1997" s="31"/>
      <c r="R1997" s="31"/>
      <c r="T1997" s="31"/>
      <c r="W1997" s="31"/>
      <c r="Y1997" s="31"/>
      <c r="AA1997" s="31"/>
      <c r="AC1997" s="57"/>
    </row>
    <row r="1998" spans="2:29" s="19" customFormat="1" hidden="1">
      <c r="B1998" s="64"/>
      <c r="C1998" s="64"/>
      <c r="D1998" s="64"/>
      <c r="E1998" s="64"/>
      <c r="I1998" s="31"/>
      <c r="Q1998" s="31"/>
      <c r="R1998" s="31"/>
      <c r="T1998" s="31"/>
      <c r="W1998" s="31"/>
      <c r="Y1998" s="31"/>
      <c r="AA1998" s="31"/>
      <c r="AC1998" s="57"/>
    </row>
    <row r="1999" spans="2:29" s="19" customFormat="1" hidden="1">
      <c r="B1999" s="64"/>
      <c r="C1999" s="64"/>
      <c r="D1999" s="64"/>
      <c r="E1999" s="64"/>
      <c r="I1999" s="31"/>
      <c r="Q1999" s="31"/>
      <c r="R1999" s="31"/>
      <c r="T1999" s="31"/>
      <c r="W1999" s="31"/>
      <c r="Y1999" s="31"/>
      <c r="AA1999" s="31"/>
      <c r="AC1999" s="57"/>
    </row>
    <row r="2000" spans="2:29" s="19" customFormat="1" hidden="1">
      <c r="B2000" s="64"/>
      <c r="C2000" s="64"/>
      <c r="D2000" s="64"/>
      <c r="E2000" s="64"/>
      <c r="I2000" s="31"/>
      <c r="Q2000" s="31"/>
      <c r="R2000" s="31"/>
      <c r="T2000" s="31"/>
      <c r="W2000" s="31"/>
      <c r="Y2000" s="31"/>
      <c r="AA2000" s="31"/>
      <c r="AC2000" s="57"/>
    </row>
    <row r="2001" spans="2:29" s="19" customFormat="1" hidden="1">
      <c r="B2001" s="64"/>
      <c r="C2001" s="64"/>
      <c r="D2001" s="64"/>
      <c r="E2001" s="64"/>
      <c r="I2001" s="31"/>
      <c r="Q2001" s="31"/>
      <c r="R2001" s="31"/>
      <c r="T2001" s="31"/>
      <c r="W2001" s="31"/>
      <c r="Y2001" s="31"/>
      <c r="AA2001" s="31"/>
      <c r="AC2001" s="57"/>
    </row>
    <row r="2002" spans="2:29" s="19" customFormat="1" hidden="1">
      <c r="B2002" s="64"/>
      <c r="C2002" s="64"/>
      <c r="D2002" s="64"/>
      <c r="E2002" s="64"/>
      <c r="I2002" s="31"/>
      <c r="Q2002" s="31"/>
      <c r="R2002" s="31"/>
      <c r="T2002" s="31"/>
      <c r="W2002" s="31"/>
      <c r="Y2002" s="31"/>
      <c r="AA2002" s="31"/>
      <c r="AC2002" s="57"/>
    </row>
    <row r="2003" spans="2:29" s="19" customFormat="1" hidden="1">
      <c r="B2003" s="64"/>
      <c r="C2003" s="64"/>
      <c r="D2003" s="64"/>
      <c r="E2003" s="64"/>
      <c r="I2003" s="31"/>
      <c r="Q2003" s="31"/>
      <c r="R2003" s="31"/>
      <c r="T2003" s="31"/>
      <c r="W2003" s="31"/>
      <c r="Y2003" s="31"/>
      <c r="AA2003" s="31"/>
      <c r="AC2003" s="57"/>
    </row>
    <row r="2004" spans="2:29" s="19" customFormat="1" hidden="1">
      <c r="B2004" s="64"/>
      <c r="C2004" s="64"/>
      <c r="D2004" s="64"/>
      <c r="E2004" s="64"/>
      <c r="I2004" s="31"/>
      <c r="Q2004" s="31"/>
      <c r="R2004" s="31"/>
      <c r="T2004" s="31"/>
      <c r="W2004" s="31"/>
      <c r="Y2004" s="31"/>
      <c r="AA2004" s="31"/>
      <c r="AC2004" s="57"/>
    </row>
    <row r="2005" spans="2:29" s="19" customFormat="1" hidden="1">
      <c r="B2005" s="64"/>
      <c r="C2005" s="64"/>
      <c r="D2005" s="64"/>
      <c r="E2005" s="64"/>
      <c r="I2005" s="31"/>
      <c r="Q2005" s="31"/>
      <c r="R2005" s="31"/>
      <c r="T2005" s="31"/>
      <c r="W2005" s="31"/>
      <c r="Y2005" s="31"/>
      <c r="AA2005" s="31"/>
      <c r="AC2005" s="57"/>
    </row>
    <row r="2006" spans="2:29" s="19" customFormat="1" hidden="1">
      <c r="B2006" s="64"/>
      <c r="C2006" s="64"/>
      <c r="D2006" s="64"/>
      <c r="E2006" s="64"/>
      <c r="I2006" s="31"/>
      <c r="Q2006" s="31"/>
      <c r="R2006" s="31"/>
      <c r="T2006" s="31"/>
      <c r="W2006" s="31"/>
      <c r="Y2006" s="31"/>
      <c r="AA2006" s="31"/>
      <c r="AC2006" s="57"/>
    </row>
    <row r="2007" spans="2:29" s="19" customFormat="1" hidden="1">
      <c r="B2007" s="64"/>
      <c r="C2007" s="64"/>
      <c r="D2007" s="64"/>
      <c r="E2007" s="64"/>
      <c r="I2007" s="31"/>
      <c r="Q2007" s="31"/>
      <c r="R2007" s="31"/>
      <c r="T2007" s="31"/>
      <c r="W2007" s="31"/>
      <c r="Y2007" s="31"/>
      <c r="AA2007" s="31"/>
      <c r="AC2007" s="57"/>
    </row>
    <row r="2008" spans="2:29" s="19" customFormat="1" hidden="1">
      <c r="B2008" s="64"/>
      <c r="C2008" s="64"/>
      <c r="D2008" s="64"/>
      <c r="E2008" s="64"/>
      <c r="I2008" s="31"/>
      <c r="Q2008" s="31"/>
      <c r="R2008" s="31"/>
      <c r="T2008" s="31"/>
      <c r="W2008" s="31"/>
      <c r="Y2008" s="31"/>
      <c r="AA2008" s="31"/>
      <c r="AC2008" s="57"/>
    </row>
    <row r="2009" spans="2:29" s="19" customFormat="1" hidden="1">
      <c r="B2009" s="64"/>
      <c r="C2009" s="64"/>
      <c r="D2009" s="64"/>
      <c r="E2009" s="64"/>
      <c r="I2009" s="31"/>
      <c r="Q2009" s="31"/>
      <c r="R2009" s="31"/>
      <c r="T2009" s="31"/>
      <c r="W2009" s="31"/>
      <c r="Y2009" s="31"/>
      <c r="AA2009" s="31"/>
      <c r="AC2009" s="57"/>
    </row>
    <row r="2010" spans="2:29" s="19" customFormat="1" hidden="1">
      <c r="B2010" s="64"/>
      <c r="C2010" s="64"/>
      <c r="D2010" s="64"/>
      <c r="E2010" s="64"/>
      <c r="I2010" s="31"/>
      <c r="Q2010" s="31"/>
      <c r="R2010" s="31"/>
      <c r="T2010" s="31"/>
      <c r="W2010" s="31"/>
      <c r="Y2010" s="31"/>
      <c r="AA2010" s="31"/>
      <c r="AC2010" s="57"/>
    </row>
    <row r="2011" spans="2:29" s="19" customFormat="1" hidden="1">
      <c r="B2011" s="64"/>
      <c r="C2011" s="64"/>
      <c r="D2011" s="64"/>
      <c r="E2011" s="64"/>
      <c r="I2011" s="31"/>
      <c r="Q2011" s="31"/>
      <c r="R2011" s="31"/>
      <c r="T2011" s="31"/>
      <c r="W2011" s="31"/>
      <c r="Y2011" s="31"/>
      <c r="AA2011" s="31"/>
      <c r="AC2011" s="57"/>
    </row>
    <row r="2012" spans="2:29" s="19" customFormat="1" hidden="1">
      <c r="B2012" s="64"/>
      <c r="C2012" s="64"/>
      <c r="D2012" s="64"/>
      <c r="E2012" s="64"/>
      <c r="I2012" s="31"/>
      <c r="Q2012" s="31"/>
      <c r="R2012" s="31"/>
      <c r="T2012" s="31"/>
      <c r="W2012" s="31"/>
      <c r="Y2012" s="31"/>
      <c r="AA2012" s="31"/>
      <c r="AC2012" s="57"/>
    </row>
    <row r="2013" spans="2:29" s="19" customFormat="1" hidden="1">
      <c r="B2013" s="64"/>
      <c r="C2013" s="64"/>
      <c r="D2013" s="64"/>
      <c r="E2013" s="64"/>
      <c r="I2013" s="31"/>
      <c r="Q2013" s="31"/>
      <c r="R2013" s="31"/>
      <c r="T2013" s="31"/>
      <c r="W2013" s="31"/>
      <c r="Y2013" s="31"/>
      <c r="AA2013" s="31"/>
      <c r="AC2013" s="57"/>
    </row>
    <row r="2014" spans="2:29" s="19" customFormat="1" hidden="1">
      <c r="B2014" s="64"/>
      <c r="C2014" s="64"/>
      <c r="D2014" s="64"/>
      <c r="E2014" s="64"/>
      <c r="I2014" s="31"/>
      <c r="Q2014" s="31"/>
      <c r="R2014" s="31"/>
      <c r="T2014" s="31"/>
      <c r="W2014" s="31"/>
      <c r="Y2014" s="31"/>
      <c r="AA2014" s="31"/>
      <c r="AC2014" s="57"/>
    </row>
    <row r="2015" spans="2:29" s="19" customFormat="1" hidden="1">
      <c r="B2015" s="64"/>
      <c r="C2015" s="64"/>
      <c r="D2015" s="64"/>
      <c r="E2015" s="64"/>
      <c r="I2015" s="31"/>
      <c r="Q2015" s="31"/>
      <c r="R2015" s="31"/>
      <c r="T2015" s="31"/>
      <c r="W2015" s="31"/>
      <c r="Y2015" s="31"/>
      <c r="AA2015" s="31"/>
      <c r="AC2015" s="57"/>
    </row>
    <row r="2016" spans="2:29" s="19" customFormat="1" hidden="1">
      <c r="B2016" s="64"/>
      <c r="C2016" s="64"/>
      <c r="D2016" s="64"/>
      <c r="E2016" s="64"/>
      <c r="I2016" s="31"/>
      <c r="Q2016" s="31"/>
      <c r="R2016" s="31"/>
      <c r="T2016" s="31"/>
      <c r="W2016" s="31"/>
      <c r="Y2016" s="31"/>
      <c r="AA2016" s="31"/>
      <c r="AC2016" s="57"/>
    </row>
    <row r="2017" spans="2:29" s="19" customFormat="1" hidden="1">
      <c r="B2017" s="64"/>
      <c r="C2017" s="64"/>
      <c r="D2017" s="64"/>
      <c r="E2017" s="64"/>
      <c r="I2017" s="31"/>
      <c r="Q2017" s="31"/>
      <c r="R2017" s="31"/>
      <c r="T2017" s="31"/>
      <c r="W2017" s="31"/>
      <c r="Y2017" s="31"/>
      <c r="AA2017" s="31"/>
      <c r="AC2017" s="57"/>
    </row>
    <row r="2018" spans="2:29" s="19" customFormat="1" hidden="1">
      <c r="B2018" s="64"/>
      <c r="C2018" s="64"/>
      <c r="D2018" s="64"/>
      <c r="E2018" s="64"/>
      <c r="I2018" s="31"/>
      <c r="Q2018" s="31"/>
      <c r="R2018" s="31"/>
      <c r="T2018" s="31"/>
      <c r="W2018" s="31"/>
      <c r="Y2018" s="31"/>
      <c r="AA2018" s="31"/>
      <c r="AC2018" s="57"/>
    </row>
    <row r="2019" spans="2:29" s="19" customFormat="1" hidden="1">
      <c r="B2019" s="64"/>
      <c r="C2019" s="64"/>
      <c r="D2019" s="64"/>
      <c r="E2019" s="64"/>
      <c r="I2019" s="31"/>
      <c r="Q2019" s="31"/>
      <c r="R2019" s="31"/>
      <c r="T2019" s="31"/>
      <c r="W2019" s="31"/>
      <c r="Y2019" s="31"/>
      <c r="AA2019" s="31"/>
      <c r="AC2019" s="57"/>
    </row>
    <row r="2020" spans="2:29" s="19" customFormat="1" hidden="1">
      <c r="B2020" s="64"/>
      <c r="C2020" s="64"/>
      <c r="D2020" s="64"/>
      <c r="E2020" s="64"/>
      <c r="I2020" s="31"/>
      <c r="Q2020" s="31"/>
      <c r="R2020" s="31"/>
      <c r="T2020" s="31"/>
      <c r="W2020" s="31"/>
      <c r="Y2020" s="31"/>
      <c r="AA2020" s="31"/>
      <c r="AC2020" s="57"/>
    </row>
    <row r="2021" spans="2:29" s="19" customFormat="1" hidden="1">
      <c r="B2021" s="64"/>
      <c r="C2021" s="64"/>
      <c r="D2021" s="64"/>
      <c r="E2021" s="64"/>
      <c r="I2021" s="31"/>
      <c r="Q2021" s="31"/>
      <c r="R2021" s="31"/>
      <c r="T2021" s="31"/>
      <c r="W2021" s="31"/>
      <c r="Y2021" s="31"/>
      <c r="AA2021" s="31"/>
      <c r="AC2021" s="57"/>
    </row>
    <row r="2022" spans="2:29" s="19" customFormat="1" hidden="1">
      <c r="B2022" s="64"/>
      <c r="C2022" s="64"/>
      <c r="D2022" s="64"/>
      <c r="E2022" s="64"/>
      <c r="I2022" s="31"/>
      <c r="Q2022" s="31"/>
      <c r="R2022" s="31"/>
      <c r="T2022" s="31"/>
      <c r="W2022" s="31"/>
      <c r="Y2022" s="31"/>
      <c r="AA2022" s="31"/>
      <c r="AC2022" s="57"/>
    </row>
    <row r="2023" spans="2:29" s="19" customFormat="1" hidden="1">
      <c r="B2023" s="64"/>
      <c r="C2023" s="64"/>
      <c r="D2023" s="64"/>
      <c r="E2023" s="64"/>
      <c r="I2023" s="31"/>
      <c r="Q2023" s="31"/>
      <c r="R2023" s="31"/>
      <c r="T2023" s="31"/>
      <c r="W2023" s="31"/>
      <c r="Y2023" s="31"/>
      <c r="AA2023" s="31"/>
      <c r="AC2023" s="57"/>
    </row>
    <row r="2024" spans="2:29" s="19" customFormat="1" hidden="1">
      <c r="B2024" s="64"/>
      <c r="C2024" s="64"/>
      <c r="D2024" s="64"/>
      <c r="E2024" s="64"/>
      <c r="I2024" s="31"/>
      <c r="Q2024" s="31"/>
      <c r="R2024" s="31"/>
      <c r="T2024" s="31"/>
      <c r="W2024" s="31"/>
      <c r="Y2024" s="31"/>
      <c r="AA2024" s="31"/>
      <c r="AC2024" s="57"/>
    </row>
    <row r="2025" spans="2:29" s="19" customFormat="1" hidden="1">
      <c r="B2025" s="64"/>
      <c r="C2025" s="64"/>
      <c r="D2025" s="64"/>
      <c r="E2025" s="64"/>
      <c r="I2025" s="31"/>
      <c r="Q2025" s="31"/>
      <c r="R2025" s="31"/>
      <c r="T2025" s="31"/>
      <c r="W2025" s="31"/>
      <c r="Y2025" s="31"/>
      <c r="AA2025" s="31"/>
      <c r="AC2025" s="57"/>
    </row>
    <row r="2026" spans="2:29" s="19" customFormat="1" hidden="1">
      <c r="B2026" s="64"/>
      <c r="C2026" s="64"/>
      <c r="D2026" s="64"/>
      <c r="E2026" s="64"/>
      <c r="I2026" s="31"/>
      <c r="Q2026" s="31"/>
      <c r="R2026" s="31"/>
      <c r="T2026" s="31"/>
      <c r="W2026" s="31"/>
      <c r="Y2026" s="31"/>
      <c r="AA2026" s="31"/>
      <c r="AC2026" s="57"/>
    </row>
    <row r="2027" spans="2:29" s="19" customFormat="1" hidden="1">
      <c r="B2027" s="64"/>
      <c r="C2027" s="64"/>
      <c r="D2027" s="64"/>
      <c r="E2027" s="64"/>
      <c r="I2027" s="31"/>
      <c r="Q2027" s="31"/>
      <c r="R2027" s="31"/>
      <c r="T2027" s="31"/>
      <c r="W2027" s="31"/>
      <c r="Y2027" s="31"/>
      <c r="AA2027" s="31"/>
      <c r="AC2027" s="57"/>
    </row>
    <row r="2028" spans="2:29" s="19" customFormat="1" hidden="1">
      <c r="B2028" s="64"/>
      <c r="C2028" s="64"/>
      <c r="D2028" s="64"/>
      <c r="E2028" s="64"/>
      <c r="I2028" s="31"/>
      <c r="Q2028" s="31"/>
      <c r="R2028" s="31"/>
      <c r="T2028" s="31"/>
      <c r="W2028" s="31"/>
      <c r="Y2028" s="31"/>
      <c r="AA2028" s="31"/>
      <c r="AC2028" s="57"/>
    </row>
    <row r="2029" spans="2:29" s="19" customFormat="1" hidden="1">
      <c r="B2029" s="64"/>
      <c r="C2029" s="64"/>
      <c r="D2029" s="64"/>
      <c r="E2029" s="64"/>
      <c r="I2029" s="31"/>
      <c r="Q2029" s="31"/>
      <c r="R2029" s="31"/>
      <c r="T2029" s="31"/>
      <c r="W2029" s="31"/>
      <c r="Y2029" s="31"/>
      <c r="AA2029" s="31"/>
      <c r="AC2029" s="57"/>
    </row>
    <row r="2030" spans="2:29" s="19" customFormat="1" hidden="1">
      <c r="B2030" s="64"/>
      <c r="C2030" s="64"/>
      <c r="D2030" s="64"/>
      <c r="E2030" s="64"/>
      <c r="I2030" s="31"/>
      <c r="Q2030" s="31"/>
      <c r="R2030" s="31"/>
      <c r="T2030" s="31"/>
      <c r="W2030" s="31"/>
      <c r="Y2030" s="31"/>
      <c r="AA2030" s="31"/>
      <c r="AC2030" s="57"/>
    </row>
    <row r="2031" spans="2:29" s="19" customFormat="1" hidden="1">
      <c r="B2031" s="64"/>
      <c r="C2031" s="64"/>
      <c r="D2031" s="64"/>
      <c r="E2031" s="64"/>
      <c r="I2031" s="31"/>
      <c r="Q2031" s="31"/>
      <c r="R2031" s="31"/>
      <c r="T2031" s="31"/>
      <c r="W2031" s="31"/>
      <c r="Y2031" s="31"/>
      <c r="AA2031" s="31"/>
      <c r="AC2031" s="57"/>
    </row>
    <row r="2032" spans="2:29" s="19" customFormat="1" hidden="1">
      <c r="B2032" s="64"/>
      <c r="C2032" s="64"/>
      <c r="D2032" s="64"/>
      <c r="E2032" s="64"/>
      <c r="I2032" s="31"/>
      <c r="Q2032" s="31"/>
      <c r="R2032" s="31"/>
      <c r="T2032" s="31"/>
      <c r="W2032" s="31"/>
      <c r="Y2032" s="31"/>
      <c r="AA2032" s="31"/>
      <c r="AC2032" s="57"/>
    </row>
    <row r="2033" spans="2:29" s="19" customFormat="1" hidden="1">
      <c r="B2033" s="64"/>
      <c r="C2033" s="64"/>
      <c r="D2033" s="64"/>
      <c r="E2033" s="64"/>
      <c r="I2033" s="31"/>
      <c r="Q2033" s="31"/>
      <c r="R2033" s="31"/>
      <c r="T2033" s="31"/>
      <c r="W2033" s="31"/>
      <c r="Y2033" s="31"/>
      <c r="AA2033" s="31"/>
      <c r="AC2033" s="57"/>
    </row>
    <row r="2034" spans="2:29" s="19" customFormat="1" hidden="1">
      <c r="B2034" s="64"/>
      <c r="C2034" s="64"/>
      <c r="D2034" s="64"/>
      <c r="E2034" s="64"/>
      <c r="I2034" s="31"/>
      <c r="Q2034" s="31"/>
      <c r="R2034" s="31"/>
      <c r="T2034" s="31"/>
      <c r="W2034" s="31"/>
      <c r="Y2034" s="31"/>
      <c r="AA2034" s="31"/>
      <c r="AC2034" s="57"/>
    </row>
    <row r="2035" spans="2:29" s="19" customFormat="1" hidden="1">
      <c r="B2035" s="64"/>
      <c r="C2035" s="64"/>
      <c r="D2035" s="64"/>
      <c r="E2035" s="64"/>
      <c r="I2035" s="31"/>
      <c r="Q2035" s="31"/>
      <c r="R2035" s="31"/>
      <c r="T2035" s="31"/>
      <c r="W2035" s="31"/>
      <c r="Y2035" s="31"/>
      <c r="AA2035" s="31"/>
      <c r="AC2035" s="57"/>
    </row>
    <row r="2036" spans="2:29" s="19" customFormat="1" hidden="1">
      <c r="B2036" s="64"/>
      <c r="C2036" s="64"/>
      <c r="D2036" s="64"/>
      <c r="E2036" s="64"/>
      <c r="I2036" s="31"/>
      <c r="Q2036" s="31"/>
      <c r="R2036" s="31"/>
      <c r="T2036" s="31"/>
      <c r="W2036" s="31"/>
      <c r="Y2036" s="31"/>
      <c r="AA2036" s="31"/>
      <c r="AC2036" s="57"/>
    </row>
    <row r="2037" spans="2:29" s="19" customFormat="1" hidden="1">
      <c r="B2037" s="64"/>
      <c r="C2037" s="64"/>
      <c r="D2037" s="64"/>
      <c r="E2037" s="64"/>
      <c r="I2037" s="31"/>
      <c r="Q2037" s="31"/>
      <c r="R2037" s="31"/>
      <c r="T2037" s="31"/>
      <c r="W2037" s="31"/>
      <c r="Y2037" s="31"/>
      <c r="AA2037" s="31"/>
      <c r="AC2037" s="57"/>
    </row>
    <row r="2038" spans="2:29" s="19" customFormat="1" hidden="1">
      <c r="B2038" s="64"/>
      <c r="C2038" s="64"/>
      <c r="D2038" s="64"/>
      <c r="E2038" s="64"/>
      <c r="I2038" s="31"/>
      <c r="Q2038" s="31"/>
      <c r="R2038" s="31"/>
      <c r="T2038" s="31"/>
      <c r="W2038" s="31"/>
      <c r="Y2038" s="31"/>
      <c r="AA2038" s="31"/>
      <c r="AC2038" s="57"/>
    </row>
    <row r="2039" spans="2:29" s="19" customFormat="1" hidden="1">
      <c r="B2039" s="64"/>
      <c r="C2039" s="64"/>
      <c r="D2039" s="64"/>
      <c r="E2039" s="64"/>
      <c r="I2039" s="31"/>
      <c r="Q2039" s="31"/>
      <c r="R2039" s="31"/>
      <c r="T2039" s="31"/>
      <c r="W2039" s="31"/>
      <c r="Y2039" s="31"/>
      <c r="AA2039" s="31"/>
      <c r="AC2039" s="57"/>
    </row>
    <row r="2040" spans="2:29" s="19" customFormat="1" hidden="1">
      <c r="B2040" s="64"/>
      <c r="C2040" s="64"/>
      <c r="D2040" s="64"/>
      <c r="E2040" s="64"/>
      <c r="I2040" s="31"/>
      <c r="Q2040" s="31"/>
      <c r="R2040" s="31"/>
      <c r="T2040" s="31"/>
      <c r="W2040" s="31"/>
      <c r="Y2040" s="31"/>
      <c r="AA2040" s="31"/>
      <c r="AC2040" s="57"/>
    </row>
    <row r="2041" spans="2:29" s="19" customFormat="1" hidden="1">
      <c r="B2041" s="64"/>
      <c r="C2041" s="64"/>
      <c r="D2041" s="64"/>
      <c r="E2041" s="64"/>
      <c r="I2041" s="31"/>
      <c r="Q2041" s="31"/>
      <c r="R2041" s="31"/>
      <c r="T2041" s="31"/>
      <c r="W2041" s="31"/>
      <c r="Y2041" s="31"/>
      <c r="AA2041" s="31"/>
      <c r="AC2041" s="57"/>
    </row>
    <row r="2042" spans="2:29" s="19" customFormat="1" hidden="1">
      <c r="B2042" s="64"/>
      <c r="C2042" s="64"/>
      <c r="D2042" s="64"/>
      <c r="E2042" s="64"/>
      <c r="I2042" s="31"/>
      <c r="Q2042" s="31"/>
      <c r="R2042" s="31"/>
      <c r="T2042" s="31"/>
      <c r="W2042" s="31"/>
      <c r="Y2042" s="31"/>
      <c r="AA2042" s="31"/>
      <c r="AC2042" s="57"/>
    </row>
    <row r="2043" spans="2:29" s="19" customFormat="1" hidden="1">
      <c r="B2043" s="64"/>
      <c r="C2043" s="64"/>
      <c r="D2043" s="64"/>
      <c r="E2043" s="64"/>
      <c r="I2043" s="31"/>
      <c r="Q2043" s="31"/>
      <c r="R2043" s="31"/>
      <c r="T2043" s="31"/>
      <c r="W2043" s="31"/>
      <c r="Y2043" s="31"/>
      <c r="AA2043" s="31"/>
      <c r="AC2043" s="57"/>
    </row>
    <row r="2044" spans="2:29" s="19" customFormat="1" hidden="1">
      <c r="B2044" s="64"/>
      <c r="C2044" s="64"/>
      <c r="D2044" s="64"/>
      <c r="E2044" s="64"/>
      <c r="I2044" s="31"/>
      <c r="Q2044" s="31"/>
      <c r="R2044" s="31"/>
      <c r="T2044" s="31"/>
      <c r="W2044" s="31"/>
      <c r="Y2044" s="31"/>
      <c r="AA2044" s="31"/>
      <c r="AC2044" s="57"/>
    </row>
    <row r="2045" spans="2:29" s="19" customFormat="1" hidden="1">
      <c r="B2045" s="64"/>
      <c r="C2045" s="64"/>
      <c r="D2045" s="64"/>
      <c r="E2045" s="64"/>
      <c r="I2045" s="31"/>
      <c r="Q2045" s="31"/>
      <c r="R2045" s="31"/>
      <c r="T2045" s="31"/>
      <c r="W2045" s="31"/>
      <c r="Y2045" s="31"/>
      <c r="AA2045" s="31"/>
      <c r="AC2045" s="57"/>
    </row>
    <row r="2046" spans="2:29" s="19" customFormat="1" hidden="1">
      <c r="B2046" s="64"/>
      <c r="C2046" s="64"/>
      <c r="D2046" s="64"/>
      <c r="E2046" s="64"/>
      <c r="I2046" s="31"/>
      <c r="Q2046" s="31"/>
      <c r="R2046" s="31"/>
      <c r="T2046" s="31"/>
      <c r="W2046" s="31"/>
      <c r="Y2046" s="31"/>
      <c r="AA2046" s="31"/>
      <c r="AC2046" s="57"/>
    </row>
    <row r="2047" spans="2:29" s="19" customFormat="1" hidden="1">
      <c r="B2047" s="64"/>
      <c r="C2047" s="64"/>
      <c r="D2047" s="64"/>
      <c r="E2047" s="64"/>
      <c r="I2047" s="31"/>
      <c r="Q2047" s="31"/>
      <c r="R2047" s="31"/>
      <c r="T2047" s="31"/>
      <c r="W2047" s="31"/>
      <c r="Y2047" s="31"/>
      <c r="AA2047" s="31"/>
      <c r="AC2047" s="57"/>
    </row>
    <row r="2048" spans="2:29" s="19" customFormat="1" hidden="1">
      <c r="B2048" s="64"/>
      <c r="C2048" s="64"/>
      <c r="D2048" s="64"/>
      <c r="E2048" s="64"/>
      <c r="I2048" s="31"/>
      <c r="Q2048" s="31"/>
      <c r="R2048" s="31"/>
      <c r="T2048" s="31"/>
      <c r="W2048" s="31"/>
      <c r="Y2048" s="31"/>
      <c r="AA2048" s="31"/>
      <c r="AC2048" s="57"/>
    </row>
    <row r="2049" spans="2:29" s="19" customFormat="1" hidden="1">
      <c r="B2049" s="64"/>
      <c r="C2049" s="64"/>
      <c r="D2049" s="64"/>
      <c r="E2049" s="64"/>
      <c r="I2049" s="31"/>
      <c r="Q2049" s="31"/>
      <c r="R2049" s="31"/>
      <c r="T2049" s="31"/>
      <c r="W2049" s="31"/>
      <c r="Y2049" s="31"/>
      <c r="AA2049" s="31"/>
      <c r="AC2049" s="57"/>
    </row>
    <row r="2050" spans="2:29" s="19" customFormat="1" hidden="1">
      <c r="B2050" s="64"/>
      <c r="C2050" s="64"/>
      <c r="D2050" s="64"/>
      <c r="E2050" s="64"/>
      <c r="I2050" s="31"/>
      <c r="Q2050" s="31"/>
      <c r="R2050" s="31"/>
      <c r="T2050" s="31"/>
      <c r="W2050" s="31"/>
      <c r="Y2050" s="31"/>
      <c r="AA2050" s="31"/>
      <c r="AC2050" s="57"/>
    </row>
    <row r="2051" spans="2:29" s="19" customFormat="1" hidden="1">
      <c r="B2051" s="64"/>
      <c r="C2051" s="64"/>
      <c r="D2051" s="64"/>
      <c r="E2051" s="64"/>
      <c r="I2051" s="31"/>
      <c r="Q2051" s="31"/>
      <c r="R2051" s="31"/>
      <c r="T2051" s="31"/>
      <c r="W2051" s="31"/>
      <c r="Y2051" s="31"/>
      <c r="AA2051" s="31"/>
      <c r="AC2051" s="57"/>
    </row>
    <row r="2052" spans="2:29" s="19" customFormat="1" hidden="1">
      <c r="B2052" s="64"/>
      <c r="C2052" s="64"/>
      <c r="D2052" s="64"/>
      <c r="E2052" s="64"/>
      <c r="I2052" s="31"/>
      <c r="Q2052" s="31"/>
      <c r="R2052" s="31"/>
      <c r="T2052" s="31"/>
      <c r="W2052" s="31"/>
      <c r="Y2052" s="31"/>
      <c r="AA2052" s="31"/>
      <c r="AC2052" s="57"/>
    </row>
    <row r="2053" spans="2:29" s="19" customFormat="1" hidden="1">
      <c r="B2053" s="64"/>
      <c r="C2053" s="64"/>
      <c r="D2053" s="64"/>
      <c r="E2053" s="64"/>
      <c r="I2053" s="31"/>
      <c r="Q2053" s="31"/>
      <c r="R2053" s="31"/>
      <c r="T2053" s="31"/>
      <c r="W2053" s="31"/>
      <c r="Y2053" s="31"/>
      <c r="AA2053" s="31"/>
      <c r="AC2053" s="57"/>
    </row>
    <row r="2054" spans="2:29" s="19" customFormat="1" hidden="1">
      <c r="B2054" s="64"/>
      <c r="C2054" s="64"/>
      <c r="D2054" s="64"/>
      <c r="E2054" s="64"/>
      <c r="I2054" s="31"/>
      <c r="Q2054" s="31"/>
      <c r="R2054" s="31"/>
      <c r="T2054" s="31"/>
      <c r="W2054" s="31"/>
      <c r="Y2054" s="31"/>
      <c r="AA2054" s="31"/>
      <c r="AC2054" s="57"/>
    </row>
    <row r="2055" spans="2:29" s="19" customFormat="1" hidden="1">
      <c r="B2055" s="64"/>
      <c r="C2055" s="64"/>
      <c r="D2055" s="64"/>
      <c r="E2055" s="64"/>
      <c r="I2055" s="31"/>
      <c r="Q2055" s="31"/>
      <c r="R2055" s="31"/>
      <c r="T2055" s="31"/>
      <c r="W2055" s="31"/>
      <c r="Y2055" s="31"/>
      <c r="AA2055" s="31"/>
      <c r="AC2055" s="57"/>
    </row>
    <row r="2056" spans="2:29" s="19" customFormat="1" hidden="1">
      <c r="B2056" s="64"/>
      <c r="C2056" s="64"/>
      <c r="D2056" s="64"/>
      <c r="E2056" s="64"/>
      <c r="I2056" s="31"/>
      <c r="Q2056" s="31"/>
      <c r="R2056" s="31"/>
      <c r="T2056" s="31"/>
      <c r="W2056" s="31"/>
      <c r="Y2056" s="31"/>
      <c r="AA2056" s="31"/>
      <c r="AC2056" s="57"/>
    </row>
    <row r="2057" spans="2:29" s="19" customFormat="1" hidden="1">
      <c r="B2057" s="64"/>
      <c r="C2057" s="64"/>
      <c r="D2057" s="64"/>
      <c r="E2057" s="64"/>
      <c r="I2057" s="31"/>
      <c r="Q2057" s="31"/>
      <c r="R2057" s="31"/>
      <c r="T2057" s="31"/>
      <c r="W2057" s="31"/>
      <c r="Y2057" s="31"/>
      <c r="AA2057" s="31"/>
      <c r="AC2057" s="57"/>
    </row>
    <row r="2058" spans="2:29" s="19" customFormat="1" hidden="1">
      <c r="B2058" s="64"/>
      <c r="C2058" s="64"/>
      <c r="D2058" s="64"/>
      <c r="E2058" s="64"/>
      <c r="I2058" s="31"/>
      <c r="Q2058" s="31"/>
      <c r="R2058" s="31"/>
      <c r="T2058" s="31"/>
      <c r="W2058" s="31"/>
      <c r="Y2058" s="31"/>
      <c r="AA2058" s="31"/>
      <c r="AC2058" s="57"/>
    </row>
    <row r="2059" spans="2:29" s="19" customFormat="1" hidden="1">
      <c r="B2059" s="64"/>
      <c r="C2059" s="64"/>
      <c r="D2059" s="64"/>
      <c r="E2059" s="64"/>
      <c r="I2059" s="31"/>
      <c r="Q2059" s="31"/>
      <c r="R2059" s="31"/>
      <c r="T2059" s="31"/>
      <c r="W2059" s="31"/>
      <c r="Y2059" s="31"/>
      <c r="AA2059" s="31"/>
      <c r="AC2059" s="57"/>
    </row>
    <row r="2060" spans="2:29" s="19" customFormat="1" hidden="1">
      <c r="B2060" s="64"/>
      <c r="C2060" s="64"/>
      <c r="D2060" s="64"/>
      <c r="E2060" s="64"/>
      <c r="I2060" s="31"/>
      <c r="Q2060" s="31"/>
      <c r="R2060" s="31"/>
      <c r="T2060" s="31"/>
      <c r="W2060" s="31"/>
      <c r="Y2060" s="31"/>
      <c r="AA2060" s="31"/>
      <c r="AC2060" s="57"/>
    </row>
    <row r="2061" spans="2:29" s="19" customFormat="1" hidden="1">
      <c r="B2061" s="64"/>
      <c r="C2061" s="64"/>
      <c r="D2061" s="64"/>
      <c r="E2061" s="64"/>
      <c r="I2061" s="31"/>
      <c r="Q2061" s="31"/>
      <c r="R2061" s="31"/>
      <c r="T2061" s="31"/>
      <c r="W2061" s="31"/>
      <c r="Y2061" s="31"/>
      <c r="AA2061" s="31"/>
      <c r="AC2061" s="57"/>
    </row>
    <row r="2062" spans="2:29" s="19" customFormat="1" hidden="1">
      <c r="B2062" s="64"/>
      <c r="C2062" s="64"/>
      <c r="D2062" s="64"/>
      <c r="E2062" s="64"/>
      <c r="I2062" s="31"/>
      <c r="Q2062" s="31"/>
      <c r="R2062" s="31"/>
      <c r="T2062" s="31"/>
      <c r="W2062" s="31"/>
      <c r="Y2062" s="31"/>
      <c r="AA2062" s="31"/>
      <c r="AC2062" s="57"/>
    </row>
    <row r="2063" spans="2:29" s="19" customFormat="1" hidden="1">
      <c r="B2063" s="64"/>
      <c r="C2063" s="64"/>
      <c r="D2063" s="64"/>
      <c r="E2063" s="64"/>
      <c r="I2063" s="31"/>
      <c r="Q2063" s="31"/>
      <c r="R2063" s="31"/>
      <c r="T2063" s="31"/>
      <c r="W2063" s="31"/>
      <c r="Y2063" s="31"/>
      <c r="AA2063" s="31"/>
      <c r="AC2063" s="57"/>
    </row>
    <row r="2064" spans="2:29" s="19" customFormat="1" hidden="1">
      <c r="B2064" s="64"/>
      <c r="C2064" s="64"/>
      <c r="D2064" s="64"/>
      <c r="E2064" s="64"/>
      <c r="I2064" s="31"/>
      <c r="Q2064" s="31"/>
      <c r="R2064" s="31"/>
      <c r="T2064" s="31"/>
      <c r="W2064" s="31"/>
      <c r="Y2064" s="31"/>
      <c r="AA2064" s="31"/>
      <c r="AC2064" s="57"/>
    </row>
    <row r="2065" spans="2:29" s="19" customFormat="1" hidden="1">
      <c r="B2065" s="64"/>
      <c r="C2065" s="64"/>
      <c r="D2065" s="64"/>
      <c r="E2065" s="64"/>
      <c r="I2065" s="31"/>
      <c r="Q2065" s="31"/>
      <c r="R2065" s="31"/>
      <c r="T2065" s="31"/>
      <c r="W2065" s="31"/>
      <c r="Y2065" s="31"/>
      <c r="AA2065" s="31"/>
      <c r="AC2065" s="57"/>
    </row>
    <row r="2066" spans="2:29" s="19" customFormat="1" hidden="1">
      <c r="B2066" s="64"/>
      <c r="C2066" s="64"/>
      <c r="D2066" s="64"/>
      <c r="E2066" s="64"/>
      <c r="I2066" s="31"/>
      <c r="Q2066" s="31"/>
      <c r="R2066" s="31"/>
      <c r="T2066" s="31"/>
      <c r="W2066" s="31"/>
      <c r="Y2066" s="31"/>
      <c r="AA2066" s="31"/>
      <c r="AC2066" s="57"/>
    </row>
    <row r="2067" spans="2:29" s="19" customFormat="1" hidden="1">
      <c r="B2067" s="64"/>
      <c r="C2067" s="64"/>
      <c r="D2067" s="64"/>
      <c r="E2067" s="64"/>
      <c r="I2067" s="31"/>
      <c r="Q2067" s="31"/>
      <c r="R2067" s="31"/>
      <c r="T2067" s="31"/>
      <c r="W2067" s="31"/>
      <c r="Y2067" s="31"/>
      <c r="AA2067" s="31"/>
      <c r="AC2067" s="57"/>
    </row>
    <row r="2068" spans="2:29" s="19" customFormat="1" hidden="1">
      <c r="B2068" s="64"/>
      <c r="C2068" s="64"/>
      <c r="D2068" s="64"/>
      <c r="E2068" s="64"/>
      <c r="I2068" s="31"/>
      <c r="Q2068" s="31"/>
      <c r="R2068" s="31"/>
      <c r="T2068" s="31"/>
      <c r="W2068" s="31"/>
      <c r="Y2068" s="31"/>
      <c r="AA2068" s="31"/>
      <c r="AC2068" s="57"/>
    </row>
    <row r="2069" spans="2:29" s="19" customFormat="1" hidden="1">
      <c r="B2069" s="64"/>
      <c r="C2069" s="64"/>
      <c r="D2069" s="64"/>
      <c r="E2069" s="64"/>
      <c r="I2069" s="31"/>
      <c r="Q2069" s="31"/>
      <c r="R2069" s="31"/>
      <c r="T2069" s="31"/>
      <c r="W2069" s="31"/>
      <c r="Y2069" s="31"/>
      <c r="AA2069" s="31"/>
      <c r="AC2069" s="57"/>
    </row>
    <row r="2070" spans="2:29" s="19" customFormat="1" hidden="1">
      <c r="B2070" s="64"/>
      <c r="C2070" s="64"/>
      <c r="D2070" s="64"/>
      <c r="E2070" s="64"/>
      <c r="I2070" s="31"/>
      <c r="Q2070" s="31"/>
      <c r="R2070" s="31"/>
      <c r="T2070" s="31"/>
      <c r="W2070" s="31"/>
      <c r="Y2070" s="31"/>
      <c r="AA2070" s="31"/>
      <c r="AC2070" s="57"/>
    </row>
    <row r="2071" spans="2:29" s="19" customFormat="1" hidden="1">
      <c r="B2071" s="64"/>
      <c r="C2071" s="64"/>
      <c r="D2071" s="64"/>
      <c r="E2071" s="64"/>
      <c r="I2071" s="31"/>
      <c r="Q2071" s="31"/>
      <c r="R2071" s="31"/>
      <c r="T2071" s="31"/>
      <c r="W2071" s="31"/>
      <c r="Y2071" s="31"/>
      <c r="AA2071" s="31"/>
      <c r="AC2071" s="57"/>
    </row>
    <row r="2072" spans="2:29" s="19" customFormat="1" hidden="1">
      <c r="B2072" s="64"/>
      <c r="C2072" s="64"/>
      <c r="D2072" s="64"/>
      <c r="E2072" s="64"/>
      <c r="I2072" s="31"/>
      <c r="Q2072" s="31"/>
      <c r="R2072" s="31"/>
      <c r="T2072" s="31"/>
      <c r="W2072" s="31"/>
      <c r="Y2072" s="31"/>
      <c r="AA2072" s="31"/>
      <c r="AC2072" s="57"/>
    </row>
    <row r="2073" spans="2:29" s="19" customFormat="1" hidden="1">
      <c r="B2073" s="64"/>
      <c r="C2073" s="64"/>
      <c r="D2073" s="64"/>
      <c r="E2073" s="64"/>
      <c r="I2073" s="31"/>
      <c r="Q2073" s="31"/>
      <c r="R2073" s="31"/>
      <c r="T2073" s="31"/>
      <c r="W2073" s="31"/>
      <c r="Y2073" s="31"/>
      <c r="AA2073" s="31"/>
      <c r="AC2073" s="57"/>
    </row>
    <row r="2074" spans="2:29" s="19" customFormat="1" hidden="1">
      <c r="B2074" s="64"/>
      <c r="C2074" s="64"/>
      <c r="D2074" s="64"/>
      <c r="E2074" s="64"/>
      <c r="I2074" s="31"/>
      <c r="Q2074" s="31"/>
      <c r="R2074" s="31"/>
      <c r="T2074" s="31"/>
      <c r="W2074" s="31"/>
      <c r="Y2074" s="31"/>
      <c r="AA2074" s="31"/>
      <c r="AC2074" s="57"/>
    </row>
    <row r="2075" spans="2:29" s="19" customFormat="1" hidden="1">
      <c r="B2075" s="64"/>
      <c r="C2075" s="64"/>
      <c r="D2075" s="64"/>
      <c r="E2075" s="64"/>
      <c r="I2075" s="31"/>
      <c r="Q2075" s="31"/>
      <c r="R2075" s="31"/>
      <c r="T2075" s="31"/>
      <c r="W2075" s="31"/>
      <c r="Y2075" s="31"/>
      <c r="AA2075" s="31"/>
      <c r="AC2075" s="57"/>
    </row>
    <row r="2076" spans="2:29" s="19" customFormat="1" hidden="1">
      <c r="B2076" s="64"/>
      <c r="C2076" s="64"/>
      <c r="D2076" s="64"/>
      <c r="E2076" s="64"/>
      <c r="I2076" s="31"/>
      <c r="Q2076" s="31"/>
      <c r="R2076" s="31"/>
      <c r="T2076" s="31"/>
      <c r="W2076" s="31"/>
      <c r="Y2076" s="31"/>
      <c r="AA2076" s="31"/>
      <c r="AC2076" s="57"/>
    </row>
    <row r="2077" spans="2:29" s="19" customFormat="1" hidden="1">
      <c r="B2077" s="64"/>
      <c r="C2077" s="64"/>
      <c r="D2077" s="64"/>
      <c r="E2077" s="64"/>
      <c r="I2077" s="31"/>
      <c r="Q2077" s="31"/>
      <c r="R2077" s="31"/>
      <c r="T2077" s="31"/>
      <c r="W2077" s="31"/>
      <c r="Y2077" s="31"/>
      <c r="AA2077" s="31"/>
      <c r="AC2077" s="57"/>
    </row>
    <row r="2078" spans="2:29" s="19" customFormat="1" hidden="1">
      <c r="B2078" s="64"/>
      <c r="C2078" s="64"/>
      <c r="D2078" s="64"/>
      <c r="E2078" s="64"/>
      <c r="I2078" s="31"/>
      <c r="Q2078" s="31"/>
      <c r="R2078" s="31"/>
      <c r="T2078" s="31"/>
      <c r="W2078" s="31"/>
      <c r="Y2078" s="31"/>
      <c r="AA2078" s="31"/>
      <c r="AC2078" s="57"/>
    </row>
    <row r="2079" spans="2:29" s="19" customFormat="1" hidden="1">
      <c r="B2079" s="64"/>
      <c r="C2079" s="64"/>
      <c r="D2079" s="64"/>
      <c r="E2079" s="64"/>
      <c r="I2079" s="31"/>
      <c r="Q2079" s="31"/>
      <c r="R2079" s="31"/>
      <c r="T2079" s="31"/>
      <c r="W2079" s="31"/>
      <c r="Y2079" s="31"/>
      <c r="AA2079" s="31"/>
      <c r="AC2079" s="57"/>
    </row>
    <row r="2080" spans="2:29" s="19" customFormat="1" hidden="1">
      <c r="B2080" s="64"/>
      <c r="C2080" s="64"/>
      <c r="D2080" s="64"/>
      <c r="E2080" s="64"/>
      <c r="I2080" s="31"/>
      <c r="Q2080" s="31"/>
      <c r="R2080" s="31"/>
      <c r="T2080" s="31"/>
      <c r="W2080" s="31"/>
      <c r="Y2080" s="31"/>
      <c r="AA2080" s="31"/>
      <c r="AC2080" s="57"/>
    </row>
    <row r="2081" spans="2:29" s="19" customFormat="1" hidden="1">
      <c r="B2081" s="64"/>
      <c r="C2081" s="64"/>
      <c r="D2081" s="64"/>
      <c r="E2081" s="64"/>
      <c r="I2081" s="31"/>
      <c r="Q2081" s="31"/>
      <c r="R2081" s="31"/>
      <c r="T2081" s="31"/>
      <c r="W2081" s="31"/>
      <c r="Y2081" s="31"/>
      <c r="AA2081" s="31"/>
      <c r="AC2081" s="57"/>
    </row>
    <row r="2082" spans="2:29" s="19" customFormat="1" hidden="1">
      <c r="B2082" s="64"/>
      <c r="C2082" s="64"/>
      <c r="D2082" s="64"/>
      <c r="E2082" s="64"/>
      <c r="I2082" s="31"/>
      <c r="Q2082" s="31"/>
      <c r="R2082" s="31"/>
      <c r="T2082" s="31"/>
      <c r="W2082" s="31"/>
      <c r="Y2082" s="31"/>
      <c r="AA2082" s="31"/>
      <c r="AC2082" s="57"/>
    </row>
    <row r="2083" spans="2:29" s="19" customFormat="1" hidden="1">
      <c r="B2083" s="64"/>
      <c r="C2083" s="64"/>
      <c r="D2083" s="64"/>
      <c r="E2083" s="64"/>
      <c r="I2083" s="31"/>
      <c r="Q2083" s="31"/>
      <c r="R2083" s="31"/>
      <c r="T2083" s="31"/>
      <c r="W2083" s="31"/>
      <c r="Y2083" s="31"/>
      <c r="AA2083" s="31"/>
      <c r="AC2083" s="57"/>
    </row>
    <row r="2084" spans="2:29" s="19" customFormat="1" hidden="1">
      <c r="B2084" s="64"/>
      <c r="C2084" s="64"/>
      <c r="D2084" s="64"/>
      <c r="E2084" s="64"/>
      <c r="I2084" s="31"/>
      <c r="Q2084" s="31"/>
      <c r="R2084" s="31"/>
      <c r="T2084" s="31"/>
      <c r="W2084" s="31"/>
      <c r="Y2084" s="31"/>
      <c r="AA2084" s="31"/>
      <c r="AC2084" s="57"/>
    </row>
    <row r="2085" spans="2:29" s="19" customFormat="1" hidden="1">
      <c r="B2085" s="64"/>
      <c r="C2085" s="64"/>
      <c r="D2085" s="64"/>
      <c r="E2085" s="64"/>
      <c r="I2085" s="31"/>
      <c r="Q2085" s="31"/>
      <c r="R2085" s="31"/>
      <c r="T2085" s="31"/>
      <c r="W2085" s="31"/>
      <c r="Y2085" s="31"/>
      <c r="AA2085" s="31"/>
      <c r="AC2085" s="57"/>
    </row>
    <row r="2086" spans="2:29" s="19" customFormat="1" hidden="1">
      <c r="B2086" s="64"/>
      <c r="C2086" s="64"/>
      <c r="D2086" s="64"/>
      <c r="E2086" s="64"/>
      <c r="I2086" s="31"/>
      <c r="Q2086" s="31"/>
      <c r="R2086" s="31"/>
      <c r="T2086" s="31"/>
      <c r="W2086" s="31"/>
      <c r="Y2086" s="31"/>
      <c r="AA2086" s="31"/>
      <c r="AC2086" s="57"/>
    </row>
    <row r="2087" spans="2:29" s="19" customFormat="1" hidden="1">
      <c r="B2087" s="64"/>
      <c r="C2087" s="64"/>
      <c r="D2087" s="64"/>
      <c r="E2087" s="64"/>
      <c r="I2087" s="31"/>
      <c r="Q2087" s="31"/>
      <c r="R2087" s="31"/>
      <c r="T2087" s="31"/>
      <c r="W2087" s="31"/>
      <c r="Y2087" s="31"/>
      <c r="AA2087" s="31"/>
      <c r="AC2087" s="57"/>
    </row>
    <row r="2088" spans="2:29" s="19" customFormat="1" hidden="1">
      <c r="B2088" s="64"/>
      <c r="C2088" s="64"/>
      <c r="D2088" s="64"/>
      <c r="E2088" s="64"/>
      <c r="I2088" s="31"/>
      <c r="Q2088" s="31"/>
      <c r="R2088" s="31"/>
      <c r="T2088" s="31"/>
      <c r="W2088" s="31"/>
      <c r="Y2088" s="31"/>
      <c r="AA2088" s="31"/>
      <c r="AC2088" s="57"/>
    </row>
    <row r="2089" spans="2:29" s="19" customFormat="1" hidden="1">
      <c r="B2089" s="64"/>
      <c r="C2089" s="64"/>
      <c r="D2089" s="64"/>
      <c r="E2089" s="64"/>
      <c r="I2089" s="31"/>
      <c r="Q2089" s="31"/>
      <c r="R2089" s="31"/>
      <c r="T2089" s="31"/>
      <c r="W2089" s="31"/>
      <c r="Y2089" s="31"/>
      <c r="AA2089" s="31"/>
      <c r="AC2089" s="57"/>
    </row>
    <row r="2090" spans="2:29" s="19" customFormat="1" hidden="1">
      <c r="B2090" s="64"/>
      <c r="C2090" s="64"/>
      <c r="D2090" s="64"/>
      <c r="E2090" s="64"/>
      <c r="I2090" s="31"/>
      <c r="Q2090" s="31"/>
      <c r="R2090" s="31"/>
      <c r="T2090" s="31"/>
      <c r="W2090" s="31"/>
      <c r="Y2090" s="31"/>
      <c r="AA2090" s="31"/>
      <c r="AC2090" s="57"/>
    </row>
    <row r="2091" spans="2:29" s="19" customFormat="1" hidden="1">
      <c r="B2091" s="64"/>
      <c r="C2091" s="64"/>
      <c r="D2091" s="64"/>
      <c r="E2091" s="64"/>
      <c r="I2091" s="31"/>
      <c r="Q2091" s="31"/>
      <c r="R2091" s="31"/>
      <c r="T2091" s="31"/>
      <c r="W2091" s="31"/>
      <c r="Y2091" s="31"/>
      <c r="AA2091" s="31"/>
      <c r="AC2091" s="57"/>
    </row>
    <row r="2092" spans="2:29" s="19" customFormat="1" hidden="1">
      <c r="B2092" s="64"/>
      <c r="C2092" s="64"/>
      <c r="D2092" s="64"/>
      <c r="E2092" s="64"/>
      <c r="I2092" s="31"/>
      <c r="Q2092" s="31"/>
      <c r="R2092" s="31"/>
      <c r="T2092" s="31"/>
      <c r="W2092" s="31"/>
      <c r="Y2092" s="31"/>
      <c r="AA2092" s="31"/>
      <c r="AC2092" s="57"/>
    </row>
    <row r="2093" spans="2:29" s="19" customFormat="1" hidden="1">
      <c r="B2093" s="64"/>
      <c r="C2093" s="64"/>
      <c r="D2093" s="64"/>
      <c r="E2093" s="64"/>
      <c r="I2093" s="31"/>
      <c r="Q2093" s="31"/>
      <c r="R2093" s="31"/>
      <c r="T2093" s="31"/>
      <c r="W2093" s="31"/>
      <c r="Y2093" s="31"/>
      <c r="AA2093" s="31"/>
      <c r="AC2093" s="57"/>
    </row>
    <row r="2094" spans="2:29" s="19" customFormat="1" hidden="1">
      <c r="B2094" s="64"/>
      <c r="C2094" s="64"/>
      <c r="D2094" s="64"/>
      <c r="E2094" s="64"/>
      <c r="I2094" s="31"/>
      <c r="Q2094" s="31"/>
      <c r="R2094" s="31"/>
      <c r="T2094" s="31"/>
      <c r="W2094" s="31"/>
      <c r="Y2094" s="31"/>
      <c r="AA2094" s="31"/>
      <c r="AC2094" s="57"/>
    </row>
    <row r="2095" spans="2:29" s="19" customFormat="1" hidden="1">
      <c r="B2095" s="64"/>
      <c r="C2095" s="64"/>
      <c r="D2095" s="64"/>
      <c r="E2095" s="64"/>
      <c r="I2095" s="31"/>
      <c r="Q2095" s="31"/>
      <c r="R2095" s="31"/>
      <c r="T2095" s="31"/>
      <c r="W2095" s="31"/>
      <c r="Y2095" s="31"/>
      <c r="AA2095" s="31"/>
      <c r="AC2095" s="57"/>
    </row>
    <row r="2096" spans="2:29" s="19" customFormat="1" hidden="1">
      <c r="B2096" s="64"/>
      <c r="C2096" s="64"/>
      <c r="D2096" s="64"/>
      <c r="E2096" s="64"/>
      <c r="I2096" s="31"/>
      <c r="Q2096" s="31"/>
      <c r="R2096" s="31"/>
      <c r="T2096" s="31"/>
      <c r="W2096" s="31"/>
      <c r="Y2096" s="31"/>
      <c r="AA2096" s="31"/>
      <c r="AC2096" s="57"/>
    </row>
    <row r="2097" spans="2:29" s="19" customFormat="1" hidden="1">
      <c r="B2097" s="64"/>
      <c r="C2097" s="64"/>
      <c r="D2097" s="64"/>
      <c r="E2097" s="64"/>
      <c r="I2097" s="31"/>
      <c r="Q2097" s="31"/>
      <c r="R2097" s="31"/>
      <c r="T2097" s="31"/>
      <c r="W2097" s="31"/>
      <c r="Y2097" s="31"/>
      <c r="AA2097" s="31"/>
      <c r="AC2097" s="57"/>
    </row>
    <row r="2098" spans="2:29" s="19" customFormat="1" hidden="1">
      <c r="B2098" s="64"/>
      <c r="C2098" s="64"/>
      <c r="D2098" s="64"/>
      <c r="E2098" s="64"/>
      <c r="I2098" s="31"/>
      <c r="Q2098" s="31"/>
      <c r="R2098" s="31"/>
      <c r="T2098" s="31"/>
      <c r="W2098" s="31"/>
      <c r="Y2098" s="31"/>
      <c r="AA2098" s="31"/>
      <c r="AC2098" s="57"/>
    </row>
    <row r="2099" spans="2:29" s="19" customFormat="1" hidden="1">
      <c r="B2099" s="64"/>
      <c r="C2099" s="64"/>
      <c r="D2099" s="64"/>
      <c r="E2099" s="64"/>
      <c r="I2099" s="31"/>
      <c r="Q2099" s="31"/>
      <c r="R2099" s="31"/>
      <c r="T2099" s="31"/>
      <c r="W2099" s="31"/>
      <c r="Y2099" s="31"/>
      <c r="AA2099" s="31"/>
      <c r="AC2099" s="57"/>
    </row>
    <row r="2100" spans="2:29" s="19" customFormat="1" hidden="1">
      <c r="B2100" s="64"/>
      <c r="C2100" s="64"/>
      <c r="D2100" s="64"/>
      <c r="E2100" s="64"/>
      <c r="I2100" s="31"/>
      <c r="Q2100" s="31"/>
      <c r="R2100" s="31"/>
      <c r="T2100" s="31"/>
      <c r="W2100" s="31"/>
      <c r="Y2100" s="31"/>
      <c r="AA2100" s="31"/>
      <c r="AC2100" s="57"/>
    </row>
    <row r="2101" spans="2:29" s="19" customFormat="1" hidden="1">
      <c r="B2101" s="64"/>
      <c r="C2101" s="64"/>
      <c r="D2101" s="64"/>
      <c r="E2101" s="64"/>
      <c r="I2101" s="31"/>
      <c r="Q2101" s="31"/>
      <c r="R2101" s="31"/>
      <c r="T2101" s="31"/>
      <c r="W2101" s="31"/>
      <c r="Y2101" s="31"/>
      <c r="AA2101" s="31"/>
      <c r="AC2101" s="57"/>
    </row>
    <row r="2102" spans="2:29" s="19" customFormat="1" hidden="1">
      <c r="B2102" s="64"/>
      <c r="C2102" s="64"/>
      <c r="D2102" s="64"/>
      <c r="E2102" s="64"/>
      <c r="I2102" s="31"/>
      <c r="Q2102" s="31"/>
      <c r="R2102" s="31"/>
      <c r="T2102" s="31"/>
      <c r="W2102" s="31"/>
      <c r="Y2102" s="31"/>
      <c r="AA2102" s="31"/>
      <c r="AC2102" s="57"/>
    </row>
    <row r="2103" spans="2:29" s="19" customFormat="1" hidden="1">
      <c r="B2103" s="64"/>
      <c r="C2103" s="64"/>
      <c r="D2103" s="64"/>
      <c r="E2103" s="64"/>
      <c r="I2103" s="31"/>
      <c r="Q2103" s="31"/>
      <c r="R2103" s="31"/>
      <c r="T2103" s="31"/>
      <c r="W2103" s="31"/>
      <c r="Y2103" s="31"/>
      <c r="AA2103" s="31"/>
      <c r="AC2103" s="57"/>
    </row>
    <row r="2104" spans="2:29" s="19" customFormat="1" hidden="1">
      <c r="B2104" s="64"/>
      <c r="C2104" s="64"/>
      <c r="D2104" s="64"/>
      <c r="E2104" s="64"/>
      <c r="I2104" s="31"/>
      <c r="Q2104" s="31"/>
      <c r="R2104" s="31"/>
      <c r="T2104" s="31"/>
      <c r="W2104" s="31"/>
      <c r="Y2104" s="31"/>
      <c r="AA2104" s="31"/>
      <c r="AC2104" s="57"/>
    </row>
    <row r="2105" spans="2:29" s="19" customFormat="1" hidden="1">
      <c r="B2105" s="64"/>
      <c r="C2105" s="64"/>
      <c r="D2105" s="64"/>
      <c r="E2105" s="64"/>
      <c r="I2105" s="31"/>
      <c r="Q2105" s="31"/>
      <c r="R2105" s="31"/>
      <c r="T2105" s="31"/>
      <c r="W2105" s="31"/>
      <c r="Y2105" s="31"/>
      <c r="AA2105" s="31"/>
      <c r="AC2105" s="57"/>
    </row>
    <row r="2106" spans="2:29" s="19" customFormat="1" hidden="1">
      <c r="B2106" s="64"/>
      <c r="C2106" s="64"/>
      <c r="D2106" s="64"/>
      <c r="E2106" s="64"/>
      <c r="I2106" s="31"/>
      <c r="Q2106" s="31"/>
      <c r="R2106" s="31"/>
      <c r="T2106" s="31"/>
      <c r="W2106" s="31"/>
      <c r="Y2106" s="31"/>
      <c r="AA2106" s="31"/>
      <c r="AC2106" s="57"/>
    </row>
    <row r="2107" spans="2:29" s="19" customFormat="1" hidden="1">
      <c r="B2107" s="64"/>
      <c r="C2107" s="64"/>
      <c r="D2107" s="64"/>
      <c r="E2107" s="64"/>
      <c r="I2107" s="31"/>
      <c r="Q2107" s="31"/>
      <c r="R2107" s="31"/>
      <c r="T2107" s="31"/>
      <c r="W2107" s="31"/>
      <c r="Y2107" s="31"/>
      <c r="AA2107" s="31"/>
      <c r="AC2107" s="57"/>
    </row>
    <row r="2108" spans="2:29" s="19" customFormat="1" hidden="1">
      <c r="B2108" s="64"/>
      <c r="C2108" s="64"/>
      <c r="D2108" s="64"/>
      <c r="E2108" s="64"/>
      <c r="I2108" s="31"/>
      <c r="Q2108" s="31"/>
      <c r="R2108" s="31"/>
      <c r="T2108" s="31"/>
      <c r="W2108" s="31"/>
      <c r="Y2108" s="31"/>
      <c r="AA2108" s="31"/>
      <c r="AC2108" s="57"/>
    </row>
    <row r="2109" spans="2:29" s="19" customFormat="1" hidden="1">
      <c r="B2109" s="64"/>
      <c r="C2109" s="64"/>
      <c r="D2109" s="64"/>
      <c r="E2109" s="64"/>
      <c r="I2109" s="31"/>
      <c r="Q2109" s="31"/>
      <c r="R2109" s="31"/>
      <c r="T2109" s="31"/>
      <c r="W2109" s="31"/>
      <c r="Y2109" s="31"/>
      <c r="AA2109" s="31"/>
      <c r="AC2109" s="57"/>
    </row>
    <row r="2110" spans="2:29" s="19" customFormat="1" hidden="1">
      <c r="B2110" s="64"/>
      <c r="C2110" s="64"/>
      <c r="D2110" s="64"/>
      <c r="E2110" s="64"/>
      <c r="I2110" s="31"/>
      <c r="Q2110" s="31"/>
      <c r="R2110" s="31"/>
      <c r="T2110" s="31"/>
      <c r="W2110" s="31"/>
      <c r="Y2110" s="31"/>
      <c r="AA2110" s="31"/>
      <c r="AC2110" s="57"/>
    </row>
    <row r="2111" spans="2:29" s="19" customFormat="1" hidden="1">
      <c r="B2111" s="64"/>
      <c r="C2111" s="64"/>
      <c r="D2111" s="64"/>
      <c r="E2111" s="64"/>
      <c r="I2111" s="31"/>
      <c r="Q2111" s="31"/>
      <c r="R2111" s="31"/>
      <c r="T2111" s="31"/>
      <c r="W2111" s="31"/>
      <c r="Y2111" s="31"/>
      <c r="AA2111" s="31"/>
      <c r="AC2111" s="57"/>
    </row>
    <row r="2112" spans="2:29" s="19" customFormat="1" hidden="1">
      <c r="B2112" s="64"/>
      <c r="C2112" s="64"/>
      <c r="D2112" s="64"/>
      <c r="E2112" s="64"/>
      <c r="I2112" s="31"/>
      <c r="Q2112" s="31"/>
      <c r="R2112" s="31"/>
      <c r="T2112" s="31"/>
      <c r="W2112" s="31"/>
      <c r="Y2112" s="31"/>
      <c r="AA2112" s="31"/>
      <c r="AC2112" s="57"/>
    </row>
    <row r="2113" spans="2:29" s="19" customFormat="1" hidden="1">
      <c r="B2113" s="64"/>
      <c r="C2113" s="64"/>
      <c r="D2113" s="64"/>
      <c r="E2113" s="64"/>
      <c r="I2113" s="31"/>
      <c r="Q2113" s="31"/>
      <c r="R2113" s="31"/>
      <c r="T2113" s="31"/>
      <c r="W2113" s="31"/>
      <c r="Y2113" s="31"/>
      <c r="AA2113" s="31"/>
      <c r="AC2113" s="57"/>
    </row>
    <row r="2114" spans="2:29" s="19" customFormat="1" hidden="1">
      <c r="B2114" s="64"/>
      <c r="C2114" s="64"/>
      <c r="D2114" s="64"/>
      <c r="E2114" s="64"/>
      <c r="I2114" s="31"/>
      <c r="Q2114" s="31"/>
      <c r="R2114" s="31"/>
      <c r="T2114" s="31"/>
      <c r="W2114" s="31"/>
      <c r="Y2114" s="31"/>
      <c r="AA2114" s="31"/>
      <c r="AC2114" s="57"/>
    </row>
    <row r="2115" spans="2:29" s="19" customFormat="1" hidden="1">
      <c r="B2115" s="64"/>
      <c r="C2115" s="64"/>
      <c r="D2115" s="64"/>
      <c r="E2115" s="64"/>
      <c r="I2115" s="31"/>
      <c r="Q2115" s="31"/>
      <c r="R2115" s="31"/>
      <c r="T2115" s="31"/>
      <c r="W2115" s="31"/>
      <c r="Y2115" s="31"/>
      <c r="AA2115" s="31"/>
      <c r="AC2115" s="57"/>
    </row>
    <row r="2116" spans="2:29" s="19" customFormat="1" hidden="1">
      <c r="B2116" s="64"/>
      <c r="C2116" s="64"/>
      <c r="D2116" s="64"/>
      <c r="E2116" s="64"/>
      <c r="I2116" s="31"/>
      <c r="Q2116" s="31"/>
      <c r="R2116" s="31"/>
      <c r="T2116" s="31"/>
      <c r="W2116" s="31"/>
      <c r="Y2116" s="31"/>
      <c r="AA2116" s="31"/>
      <c r="AC2116" s="57"/>
    </row>
    <row r="2117" spans="2:29" s="19" customFormat="1" hidden="1">
      <c r="B2117" s="64"/>
      <c r="C2117" s="64"/>
      <c r="D2117" s="64"/>
      <c r="E2117" s="64"/>
      <c r="I2117" s="31"/>
      <c r="Q2117" s="31"/>
      <c r="R2117" s="31"/>
      <c r="T2117" s="31"/>
      <c r="W2117" s="31"/>
      <c r="Y2117" s="31"/>
      <c r="AA2117" s="31"/>
      <c r="AC2117" s="57"/>
    </row>
    <row r="2118" spans="2:29" s="19" customFormat="1" hidden="1">
      <c r="B2118" s="64"/>
      <c r="C2118" s="64"/>
      <c r="D2118" s="64"/>
      <c r="E2118" s="64"/>
      <c r="I2118" s="31"/>
      <c r="Q2118" s="31"/>
      <c r="R2118" s="31"/>
      <c r="T2118" s="31"/>
      <c r="W2118" s="31"/>
      <c r="Y2118" s="31"/>
      <c r="AA2118" s="31"/>
      <c r="AC2118" s="57"/>
    </row>
    <row r="2119" spans="2:29" s="19" customFormat="1" hidden="1">
      <c r="B2119" s="64"/>
      <c r="C2119" s="64"/>
      <c r="D2119" s="64"/>
      <c r="E2119" s="64"/>
      <c r="I2119" s="31"/>
      <c r="Q2119" s="31"/>
      <c r="R2119" s="31"/>
      <c r="T2119" s="31"/>
      <c r="W2119" s="31"/>
      <c r="Y2119" s="31"/>
      <c r="AA2119" s="31"/>
      <c r="AC2119" s="57"/>
    </row>
    <row r="2120" spans="2:29" s="19" customFormat="1" hidden="1">
      <c r="B2120" s="64"/>
      <c r="C2120" s="64"/>
      <c r="D2120" s="64"/>
      <c r="E2120" s="64"/>
      <c r="I2120" s="31"/>
      <c r="Q2120" s="31"/>
      <c r="R2120" s="31"/>
      <c r="T2120" s="31"/>
      <c r="W2120" s="31"/>
      <c r="Y2120" s="31"/>
      <c r="AA2120" s="31"/>
      <c r="AC2120" s="57"/>
    </row>
    <row r="2121" spans="2:29" s="19" customFormat="1" hidden="1">
      <c r="B2121" s="64"/>
      <c r="C2121" s="64"/>
      <c r="D2121" s="64"/>
      <c r="E2121" s="64"/>
      <c r="I2121" s="31"/>
      <c r="Q2121" s="31"/>
      <c r="R2121" s="31"/>
      <c r="T2121" s="31"/>
      <c r="W2121" s="31"/>
      <c r="Y2121" s="31"/>
      <c r="AA2121" s="31"/>
      <c r="AC2121" s="57"/>
    </row>
    <row r="2122" spans="2:29" s="19" customFormat="1" hidden="1">
      <c r="B2122" s="64"/>
      <c r="C2122" s="64"/>
      <c r="D2122" s="64"/>
      <c r="E2122" s="64"/>
      <c r="I2122" s="31"/>
      <c r="Q2122" s="31"/>
      <c r="R2122" s="31"/>
      <c r="T2122" s="31"/>
      <c r="W2122" s="31"/>
      <c r="Y2122" s="31"/>
      <c r="AA2122" s="31"/>
      <c r="AC2122" s="57"/>
    </row>
    <row r="2123" spans="2:29" s="19" customFormat="1" hidden="1">
      <c r="B2123" s="64"/>
      <c r="C2123" s="64"/>
      <c r="D2123" s="64"/>
      <c r="E2123" s="64"/>
      <c r="I2123" s="31"/>
      <c r="Q2123" s="31"/>
      <c r="R2123" s="31"/>
      <c r="T2123" s="31"/>
      <c r="W2123" s="31"/>
      <c r="Y2123" s="31"/>
      <c r="AA2123" s="31"/>
      <c r="AC2123" s="57"/>
    </row>
    <row r="2124" spans="2:29" s="19" customFormat="1" hidden="1">
      <c r="B2124" s="64"/>
      <c r="C2124" s="64"/>
      <c r="D2124" s="64"/>
      <c r="E2124" s="64"/>
      <c r="I2124" s="31"/>
      <c r="Q2124" s="31"/>
      <c r="R2124" s="31"/>
      <c r="T2124" s="31"/>
      <c r="W2124" s="31"/>
      <c r="Y2124" s="31"/>
      <c r="AA2124" s="31"/>
      <c r="AC2124" s="57"/>
    </row>
    <row r="2125" spans="2:29" s="19" customFormat="1" hidden="1">
      <c r="B2125" s="64"/>
      <c r="C2125" s="64"/>
      <c r="D2125" s="64"/>
      <c r="E2125" s="64"/>
      <c r="I2125" s="31"/>
      <c r="Q2125" s="31"/>
      <c r="R2125" s="31"/>
      <c r="T2125" s="31"/>
      <c r="W2125" s="31"/>
      <c r="Y2125" s="31"/>
      <c r="AA2125" s="31"/>
      <c r="AC2125" s="57"/>
    </row>
    <row r="2126" spans="2:29" s="19" customFormat="1" hidden="1">
      <c r="B2126" s="64"/>
      <c r="C2126" s="64"/>
      <c r="D2126" s="64"/>
      <c r="E2126" s="64"/>
      <c r="I2126" s="31"/>
      <c r="Q2126" s="31"/>
      <c r="R2126" s="31"/>
      <c r="T2126" s="31"/>
      <c r="W2126" s="31"/>
      <c r="Y2126" s="31"/>
      <c r="AA2126" s="31"/>
      <c r="AC2126" s="57"/>
    </row>
    <row r="2127" spans="2:29" s="19" customFormat="1" hidden="1">
      <c r="B2127" s="64"/>
      <c r="C2127" s="64"/>
      <c r="D2127" s="64"/>
      <c r="E2127" s="64"/>
      <c r="I2127" s="31"/>
      <c r="Q2127" s="31"/>
      <c r="R2127" s="31"/>
      <c r="T2127" s="31"/>
      <c r="W2127" s="31"/>
      <c r="Y2127" s="31"/>
      <c r="AA2127" s="31"/>
      <c r="AC2127" s="57"/>
    </row>
    <row r="2128" spans="2:29" s="19" customFormat="1" hidden="1">
      <c r="B2128" s="64"/>
      <c r="C2128" s="64"/>
      <c r="D2128" s="64"/>
      <c r="E2128" s="64"/>
      <c r="I2128" s="31"/>
      <c r="Q2128" s="31"/>
      <c r="R2128" s="31"/>
      <c r="T2128" s="31"/>
      <c r="W2128" s="31"/>
      <c r="Y2128" s="31"/>
      <c r="AA2128" s="31"/>
      <c r="AC2128" s="57"/>
    </row>
    <row r="2129" spans="2:29" s="19" customFormat="1" hidden="1">
      <c r="B2129" s="64"/>
      <c r="C2129" s="64"/>
      <c r="D2129" s="64"/>
      <c r="E2129" s="64"/>
      <c r="I2129" s="31"/>
      <c r="Q2129" s="31"/>
      <c r="R2129" s="31"/>
      <c r="T2129" s="31"/>
      <c r="W2129" s="31"/>
      <c r="Y2129" s="31"/>
      <c r="AA2129" s="31"/>
      <c r="AC2129" s="57"/>
    </row>
    <row r="2130" spans="2:29" s="19" customFormat="1" hidden="1">
      <c r="B2130" s="64"/>
      <c r="C2130" s="64"/>
      <c r="D2130" s="64"/>
      <c r="E2130" s="64"/>
      <c r="I2130" s="31"/>
      <c r="Q2130" s="31"/>
      <c r="R2130" s="31"/>
      <c r="T2130" s="31"/>
      <c r="W2130" s="31"/>
      <c r="Y2130" s="31"/>
      <c r="AA2130" s="31"/>
      <c r="AC2130" s="57"/>
    </row>
    <row r="2131" spans="2:29" s="19" customFormat="1" hidden="1">
      <c r="B2131" s="64"/>
      <c r="C2131" s="64"/>
      <c r="D2131" s="64"/>
      <c r="E2131" s="64"/>
      <c r="I2131" s="31"/>
      <c r="Q2131" s="31"/>
      <c r="R2131" s="31"/>
      <c r="T2131" s="31"/>
      <c r="W2131" s="31"/>
      <c r="Y2131" s="31"/>
      <c r="AA2131" s="31"/>
      <c r="AC2131" s="57"/>
    </row>
    <row r="2132" spans="2:29" s="19" customFormat="1" hidden="1">
      <c r="B2132" s="64"/>
      <c r="C2132" s="64"/>
      <c r="D2132" s="64"/>
      <c r="E2132" s="64"/>
      <c r="I2132" s="31"/>
      <c r="Q2132" s="31"/>
      <c r="R2132" s="31"/>
      <c r="T2132" s="31"/>
      <c r="W2132" s="31"/>
      <c r="Y2132" s="31"/>
      <c r="AA2132" s="31"/>
      <c r="AC2132" s="57"/>
    </row>
    <row r="2133" spans="2:29" s="19" customFormat="1" hidden="1">
      <c r="B2133" s="64"/>
      <c r="C2133" s="64"/>
      <c r="D2133" s="64"/>
      <c r="E2133" s="64"/>
      <c r="I2133" s="31"/>
      <c r="Q2133" s="31"/>
      <c r="R2133" s="31"/>
      <c r="T2133" s="31"/>
      <c r="W2133" s="31"/>
      <c r="Y2133" s="31"/>
      <c r="AA2133" s="31"/>
      <c r="AC2133" s="57"/>
    </row>
    <row r="2134" spans="2:29" s="19" customFormat="1" hidden="1">
      <c r="B2134" s="64"/>
      <c r="C2134" s="64"/>
      <c r="D2134" s="64"/>
      <c r="E2134" s="64"/>
      <c r="I2134" s="31"/>
      <c r="Q2134" s="31"/>
      <c r="R2134" s="31"/>
      <c r="T2134" s="31"/>
      <c r="W2134" s="31"/>
      <c r="Y2134" s="31"/>
      <c r="AA2134" s="31"/>
      <c r="AC2134" s="57"/>
    </row>
    <row r="2135" spans="2:29" s="19" customFormat="1" hidden="1">
      <c r="B2135" s="64"/>
      <c r="C2135" s="64"/>
      <c r="D2135" s="64"/>
      <c r="E2135" s="64"/>
      <c r="I2135" s="31"/>
      <c r="Q2135" s="31"/>
      <c r="R2135" s="31"/>
      <c r="T2135" s="31"/>
      <c r="W2135" s="31"/>
      <c r="Y2135" s="31"/>
      <c r="AA2135" s="31"/>
      <c r="AC2135" s="57"/>
    </row>
    <row r="2136" spans="2:29" s="19" customFormat="1" hidden="1">
      <c r="B2136" s="64"/>
      <c r="C2136" s="64"/>
      <c r="D2136" s="64"/>
      <c r="E2136" s="64"/>
      <c r="I2136" s="31"/>
      <c r="Q2136" s="31"/>
      <c r="R2136" s="31"/>
      <c r="T2136" s="31"/>
      <c r="W2136" s="31"/>
      <c r="Y2136" s="31"/>
      <c r="AA2136" s="31"/>
      <c r="AC2136" s="57"/>
    </row>
    <row r="2137" spans="2:29" s="19" customFormat="1" hidden="1">
      <c r="B2137" s="64"/>
      <c r="C2137" s="64"/>
      <c r="D2137" s="64"/>
      <c r="E2137" s="64"/>
      <c r="I2137" s="31"/>
      <c r="Q2137" s="31"/>
      <c r="R2137" s="31"/>
      <c r="T2137" s="31"/>
      <c r="W2137" s="31"/>
      <c r="Y2137" s="31"/>
      <c r="AA2137" s="31"/>
      <c r="AC2137" s="57"/>
    </row>
    <row r="2138" spans="2:29" s="19" customFormat="1" hidden="1">
      <c r="B2138" s="64"/>
      <c r="C2138" s="64"/>
      <c r="D2138" s="64"/>
      <c r="E2138" s="64"/>
      <c r="I2138" s="31"/>
      <c r="Q2138" s="31"/>
      <c r="R2138" s="31"/>
      <c r="T2138" s="31"/>
      <c r="W2138" s="31"/>
      <c r="Y2138" s="31"/>
      <c r="AA2138" s="31"/>
      <c r="AC2138" s="57"/>
    </row>
    <row r="2139" spans="2:29" s="19" customFormat="1" hidden="1">
      <c r="B2139" s="64"/>
      <c r="C2139" s="64"/>
      <c r="D2139" s="64"/>
      <c r="E2139" s="64"/>
      <c r="I2139" s="31"/>
      <c r="Q2139" s="31"/>
      <c r="R2139" s="31"/>
      <c r="T2139" s="31"/>
      <c r="W2139" s="31"/>
      <c r="Y2139" s="31"/>
      <c r="AA2139" s="31"/>
      <c r="AC2139" s="57"/>
    </row>
    <row r="2140" spans="2:29" s="19" customFormat="1" hidden="1">
      <c r="B2140" s="64"/>
      <c r="C2140" s="64"/>
      <c r="D2140" s="64"/>
      <c r="E2140" s="64"/>
      <c r="I2140" s="31"/>
      <c r="Q2140" s="31"/>
      <c r="R2140" s="31"/>
      <c r="T2140" s="31"/>
      <c r="W2140" s="31"/>
      <c r="Y2140" s="31"/>
      <c r="AA2140" s="31"/>
      <c r="AC2140" s="57"/>
    </row>
    <row r="2141" spans="2:29" s="19" customFormat="1" hidden="1">
      <c r="B2141" s="64"/>
      <c r="C2141" s="64"/>
      <c r="D2141" s="64"/>
      <c r="E2141" s="64"/>
      <c r="I2141" s="31"/>
      <c r="Q2141" s="31"/>
      <c r="R2141" s="31"/>
      <c r="T2141" s="31"/>
      <c r="W2141" s="31"/>
      <c r="Y2141" s="31"/>
      <c r="AA2141" s="31"/>
      <c r="AC2141" s="57"/>
    </row>
    <row r="2142" spans="2:29" s="19" customFormat="1" hidden="1">
      <c r="B2142" s="64"/>
      <c r="C2142" s="64"/>
      <c r="D2142" s="64"/>
      <c r="E2142" s="64"/>
      <c r="I2142" s="31"/>
      <c r="Q2142" s="31"/>
      <c r="R2142" s="31"/>
      <c r="T2142" s="31"/>
      <c r="W2142" s="31"/>
      <c r="Y2142" s="31"/>
      <c r="AA2142" s="31"/>
      <c r="AC2142" s="57"/>
    </row>
    <row r="2143" spans="2:29" s="19" customFormat="1" hidden="1">
      <c r="B2143" s="64"/>
      <c r="C2143" s="64"/>
      <c r="D2143" s="64"/>
      <c r="E2143" s="64"/>
      <c r="I2143" s="31"/>
      <c r="Q2143" s="31"/>
      <c r="R2143" s="31"/>
      <c r="T2143" s="31"/>
      <c r="W2143" s="31"/>
      <c r="Y2143" s="31"/>
      <c r="AA2143" s="31"/>
      <c r="AC2143" s="57"/>
    </row>
    <row r="2144" spans="2:29" s="19" customFormat="1" hidden="1">
      <c r="B2144" s="64"/>
      <c r="C2144" s="64"/>
      <c r="D2144" s="64"/>
      <c r="E2144" s="64"/>
      <c r="I2144" s="31"/>
      <c r="Q2144" s="31"/>
      <c r="R2144" s="31"/>
      <c r="T2144" s="31"/>
      <c r="W2144" s="31"/>
      <c r="Y2144" s="31"/>
      <c r="AA2144" s="31"/>
      <c r="AC2144" s="57"/>
    </row>
    <row r="2145" spans="1:29" s="19" customFormat="1" hidden="1">
      <c r="B2145" s="64"/>
      <c r="C2145" s="64"/>
      <c r="D2145" s="64"/>
      <c r="E2145" s="64"/>
      <c r="I2145" s="31"/>
      <c r="Q2145" s="31"/>
      <c r="R2145" s="31"/>
      <c r="T2145" s="31"/>
      <c r="W2145" s="31"/>
      <c r="Y2145" s="31"/>
      <c r="AA2145" s="31"/>
      <c r="AC2145" s="57"/>
    </row>
    <row r="2146" spans="1:29" s="19" customFormat="1" hidden="1">
      <c r="B2146" s="64"/>
      <c r="C2146" s="64"/>
      <c r="D2146" s="64"/>
      <c r="E2146" s="64"/>
      <c r="I2146" s="31"/>
      <c r="Q2146" s="31"/>
      <c r="R2146" s="31"/>
      <c r="T2146" s="31"/>
      <c r="W2146" s="31"/>
      <c r="Y2146" s="31"/>
      <c r="AA2146" s="31"/>
      <c r="AC2146" s="57"/>
    </row>
    <row r="2147" spans="1:29" s="19" customFormat="1" hidden="1">
      <c r="B2147" s="64"/>
      <c r="C2147" s="64"/>
      <c r="D2147" s="64"/>
      <c r="E2147" s="64"/>
      <c r="I2147" s="31"/>
      <c r="Q2147" s="31"/>
      <c r="R2147" s="31"/>
      <c r="T2147" s="31"/>
      <c r="W2147" s="31"/>
      <c r="Y2147" s="31"/>
      <c r="AA2147" s="31"/>
      <c r="AC2147" s="57"/>
    </row>
    <row r="2148" spans="1:29" s="19" customFormat="1" hidden="1">
      <c r="B2148" s="64"/>
      <c r="C2148" s="64"/>
      <c r="D2148" s="64"/>
      <c r="E2148" s="64"/>
      <c r="I2148" s="31"/>
      <c r="Q2148" s="31"/>
      <c r="R2148" s="31"/>
      <c r="T2148" s="31"/>
      <c r="W2148" s="31"/>
      <c r="Y2148" s="31"/>
      <c r="AA2148" s="31"/>
      <c r="AC2148" s="57"/>
    </row>
    <row r="2149" spans="1:29" s="19" customFormat="1" hidden="1">
      <c r="B2149" s="64"/>
      <c r="C2149" s="64"/>
      <c r="D2149" s="64"/>
      <c r="E2149" s="64"/>
      <c r="I2149" s="31"/>
      <c r="Q2149" s="31"/>
      <c r="R2149" s="31"/>
      <c r="T2149" s="31"/>
      <c r="W2149" s="31"/>
      <c r="Y2149" s="31"/>
      <c r="AA2149" s="31"/>
      <c r="AC2149" s="57"/>
    </row>
    <row r="2150" spans="1:29" s="19" customFormat="1" hidden="1">
      <c r="B2150" s="64"/>
      <c r="C2150" s="64"/>
      <c r="D2150" s="64"/>
      <c r="E2150" s="64"/>
      <c r="I2150" s="31"/>
      <c r="Q2150" s="31"/>
      <c r="R2150" s="31"/>
      <c r="T2150" s="31"/>
      <c r="W2150" s="31"/>
      <c r="Y2150" s="31"/>
      <c r="AA2150" s="31"/>
      <c r="AC2150" s="57"/>
    </row>
    <row r="2151" spans="1:29" s="19" customFormat="1" hidden="1">
      <c r="B2151" s="64"/>
      <c r="C2151" s="64"/>
      <c r="D2151" s="64"/>
      <c r="E2151" s="64"/>
      <c r="I2151" s="31"/>
      <c r="Q2151" s="31"/>
      <c r="R2151" s="31"/>
      <c r="T2151" s="31"/>
      <c r="W2151" s="31"/>
      <c r="Y2151" s="31"/>
      <c r="AA2151" s="31"/>
      <c r="AC2151" s="57"/>
    </row>
    <row r="2152" spans="1:29" s="19" customFormat="1" hidden="1">
      <c r="B2152" s="64"/>
      <c r="C2152" s="64"/>
      <c r="D2152" s="64"/>
      <c r="E2152" s="64"/>
      <c r="I2152" s="31"/>
      <c r="Q2152" s="31"/>
      <c r="R2152" s="31"/>
      <c r="T2152" s="31"/>
      <c r="W2152" s="31"/>
      <c r="Y2152" s="31"/>
      <c r="AA2152" s="31"/>
      <c r="AC2152" s="57"/>
    </row>
    <row r="2153" spans="1:29" s="19" customFormat="1" hidden="1">
      <c r="B2153" s="64"/>
      <c r="C2153" s="64"/>
      <c r="D2153" s="64"/>
      <c r="E2153" s="64"/>
      <c r="I2153" s="31"/>
      <c r="Q2153" s="31"/>
      <c r="R2153" s="31"/>
      <c r="T2153" s="31"/>
      <c r="W2153" s="31"/>
      <c r="Y2153" s="31"/>
      <c r="AA2153" s="31"/>
      <c r="AC2153" s="57"/>
    </row>
    <row r="2154" spans="1:29" s="19" customFormat="1" hidden="1">
      <c r="B2154" s="64"/>
      <c r="C2154" s="64"/>
      <c r="D2154" s="64"/>
      <c r="E2154" s="64"/>
      <c r="I2154" s="31"/>
      <c r="Q2154" s="31"/>
      <c r="R2154" s="31"/>
      <c r="T2154" s="31"/>
      <c r="W2154" s="31"/>
      <c r="Y2154" s="31"/>
      <c r="AA2154" s="31"/>
      <c r="AC2154" s="57"/>
    </row>
    <row r="2155" spans="1:29" s="19" customFormat="1" hidden="1">
      <c r="B2155" s="64"/>
      <c r="C2155" s="64"/>
      <c r="D2155" s="64"/>
      <c r="E2155" s="64"/>
      <c r="I2155" s="31"/>
      <c r="Q2155" s="31"/>
      <c r="R2155" s="31"/>
      <c r="T2155" s="31"/>
      <c r="W2155" s="31"/>
      <c r="Y2155" s="31"/>
      <c r="AA2155" s="31"/>
      <c r="AC2155" s="57"/>
    </row>
    <row r="2156" spans="1:29" s="19" customFormat="1" hidden="1">
      <c r="B2156" s="64"/>
      <c r="C2156" s="64"/>
      <c r="D2156" s="64"/>
      <c r="E2156" s="64"/>
      <c r="I2156" s="31"/>
      <c r="Q2156" s="31"/>
      <c r="R2156" s="31"/>
      <c r="T2156" s="31"/>
      <c r="W2156" s="31"/>
      <c r="Y2156" s="31"/>
      <c r="AA2156" s="31"/>
      <c r="AC2156" s="57"/>
    </row>
    <row r="2157" spans="1:29" s="65" customFormat="1" hidden="1">
      <c r="A2157" s="19"/>
      <c r="B2157" s="64"/>
      <c r="C2157" s="64"/>
      <c r="D2157" s="64"/>
      <c r="E2157" s="64"/>
      <c r="F2157" s="19"/>
      <c r="G2157" s="19"/>
      <c r="H2157" s="19"/>
      <c r="I2157" s="14"/>
      <c r="N2157" s="19"/>
      <c r="O2157" s="19"/>
      <c r="P2157" s="19"/>
      <c r="Q2157" s="31"/>
      <c r="R2157" s="31"/>
      <c r="T2157" s="14"/>
      <c r="W2157" s="14"/>
      <c r="Y2157" s="14"/>
      <c r="AA2157" s="14"/>
      <c r="AC2157" s="66"/>
    </row>
    <row r="2158" spans="1:29" s="65" customFormat="1" hidden="1">
      <c r="A2158" s="19"/>
      <c r="B2158" s="64"/>
      <c r="C2158" s="64"/>
      <c r="D2158" s="64"/>
      <c r="E2158" s="64"/>
      <c r="F2158" s="19"/>
      <c r="G2158" s="19"/>
      <c r="H2158" s="19"/>
      <c r="I2158" s="14"/>
      <c r="Q2158" s="14"/>
      <c r="R2158" s="14"/>
      <c r="T2158" s="14"/>
      <c r="W2158" s="14"/>
      <c r="Y2158" s="14"/>
      <c r="AA2158" s="14"/>
      <c r="AC2158" s="66"/>
    </row>
    <row r="2159" spans="1:29" s="65" customFormat="1" hidden="1">
      <c r="A2159" s="19"/>
      <c r="B2159" s="64"/>
      <c r="C2159" s="64"/>
      <c r="D2159" s="64"/>
      <c r="E2159" s="64"/>
      <c r="F2159" s="19"/>
      <c r="G2159" s="19"/>
      <c r="H2159" s="19"/>
      <c r="I2159" s="14"/>
      <c r="Q2159" s="14"/>
      <c r="R2159" s="14"/>
      <c r="T2159" s="14"/>
      <c r="W2159" s="14"/>
      <c r="Y2159" s="14"/>
      <c r="AA2159" s="14"/>
      <c r="AC2159" s="66"/>
    </row>
    <row r="2160" spans="1:29" s="65" customFormat="1" hidden="1">
      <c r="A2160" s="19"/>
      <c r="B2160" s="64"/>
      <c r="C2160" s="64"/>
      <c r="D2160" s="64"/>
      <c r="E2160" s="64"/>
      <c r="F2160" s="19"/>
      <c r="G2160" s="19"/>
      <c r="H2160" s="19"/>
      <c r="I2160" s="14"/>
      <c r="Q2160" s="14"/>
      <c r="R2160" s="14"/>
      <c r="T2160" s="14"/>
      <c r="W2160" s="14"/>
      <c r="Y2160" s="14"/>
      <c r="AA2160" s="14"/>
      <c r="AC2160" s="66"/>
    </row>
    <row r="2161" spans="1:29" s="65" customFormat="1" hidden="1">
      <c r="A2161" s="19"/>
      <c r="B2161" s="64"/>
      <c r="C2161" s="64"/>
      <c r="D2161" s="64"/>
      <c r="E2161" s="64"/>
      <c r="F2161" s="19"/>
      <c r="G2161" s="19"/>
      <c r="H2161" s="19"/>
      <c r="I2161" s="14"/>
      <c r="Q2161" s="14"/>
      <c r="R2161" s="14"/>
      <c r="T2161" s="14"/>
      <c r="W2161" s="14"/>
      <c r="Y2161" s="14"/>
      <c r="AA2161" s="14"/>
      <c r="AC2161" s="66"/>
    </row>
    <row r="2162" spans="1:29" s="65" customFormat="1" hidden="1">
      <c r="A2162" s="19"/>
      <c r="B2162" s="64"/>
      <c r="C2162" s="64"/>
      <c r="D2162" s="64"/>
      <c r="E2162" s="64"/>
      <c r="F2162" s="19"/>
      <c r="G2162" s="19"/>
      <c r="H2162" s="19"/>
      <c r="I2162" s="14"/>
      <c r="Q2162" s="14"/>
      <c r="R2162" s="14"/>
      <c r="T2162" s="14"/>
      <c r="W2162" s="14"/>
      <c r="Y2162" s="14"/>
      <c r="AA2162" s="14"/>
      <c r="AC2162" s="66"/>
    </row>
    <row r="2163" spans="1:29" s="65" customFormat="1" hidden="1">
      <c r="A2163" s="19"/>
      <c r="B2163" s="64"/>
      <c r="C2163" s="64"/>
      <c r="D2163" s="64"/>
      <c r="E2163" s="64"/>
      <c r="F2163" s="19"/>
      <c r="G2163" s="19"/>
      <c r="H2163" s="19"/>
      <c r="I2163" s="14"/>
      <c r="Q2163" s="14"/>
      <c r="R2163" s="14"/>
      <c r="T2163" s="14"/>
      <c r="W2163" s="14"/>
      <c r="Y2163" s="14"/>
      <c r="AA2163" s="14"/>
      <c r="AC2163" s="66"/>
    </row>
    <row r="2164" spans="1:29" s="65" customFormat="1" hidden="1">
      <c r="A2164" s="19"/>
      <c r="B2164" s="64"/>
      <c r="C2164" s="64"/>
      <c r="D2164" s="64"/>
      <c r="E2164" s="64"/>
      <c r="F2164" s="19"/>
      <c r="G2164" s="19"/>
      <c r="H2164" s="19"/>
      <c r="I2164" s="14"/>
      <c r="Q2164" s="14"/>
      <c r="R2164" s="14"/>
      <c r="T2164" s="14"/>
      <c r="W2164" s="14"/>
      <c r="Y2164" s="14"/>
      <c r="AA2164" s="14"/>
      <c r="AC2164" s="66"/>
    </row>
    <row r="2165" spans="1:29" s="65" customFormat="1" hidden="1">
      <c r="A2165" s="19"/>
      <c r="B2165" s="64"/>
      <c r="C2165" s="64"/>
      <c r="D2165" s="64"/>
      <c r="E2165" s="64"/>
      <c r="F2165" s="19"/>
      <c r="G2165" s="19"/>
      <c r="H2165" s="19"/>
      <c r="I2165" s="14"/>
      <c r="Q2165" s="14"/>
      <c r="R2165" s="14"/>
      <c r="T2165" s="14"/>
      <c r="W2165" s="14"/>
      <c r="Y2165" s="14"/>
      <c r="AA2165" s="14"/>
      <c r="AC2165" s="66"/>
    </row>
    <row r="2166" spans="1:29" s="65" customFormat="1" hidden="1">
      <c r="A2166" s="19"/>
      <c r="B2166" s="64"/>
      <c r="C2166" s="64"/>
      <c r="D2166" s="64"/>
      <c r="E2166" s="64"/>
      <c r="F2166" s="19"/>
      <c r="G2166" s="19"/>
      <c r="H2166" s="19"/>
      <c r="I2166" s="14"/>
      <c r="Q2166" s="14"/>
      <c r="R2166" s="14"/>
      <c r="T2166" s="14"/>
      <c r="W2166" s="14"/>
      <c r="Y2166" s="14"/>
      <c r="AA2166" s="14"/>
      <c r="AC2166" s="66"/>
    </row>
    <row r="2167" spans="1:29" s="65" customFormat="1" hidden="1">
      <c r="A2167" s="19"/>
      <c r="B2167" s="64"/>
      <c r="C2167" s="64"/>
      <c r="D2167" s="64"/>
      <c r="E2167" s="64"/>
      <c r="F2167" s="19"/>
      <c r="G2167" s="19"/>
      <c r="H2167" s="19"/>
      <c r="I2167" s="14"/>
      <c r="Q2167" s="14"/>
      <c r="R2167" s="14"/>
      <c r="T2167" s="14"/>
      <c r="W2167" s="14"/>
      <c r="Y2167" s="14"/>
      <c r="AA2167" s="14"/>
      <c r="AC2167" s="66"/>
    </row>
    <row r="2168" spans="1:29" s="65" customFormat="1" hidden="1">
      <c r="A2168" s="19"/>
      <c r="B2168" s="64"/>
      <c r="C2168" s="64"/>
      <c r="D2168" s="64"/>
      <c r="E2168" s="64"/>
      <c r="F2168" s="19"/>
      <c r="G2168" s="19"/>
      <c r="H2168" s="19"/>
      <c r="I2168" s="14"/>
      <c r="Q2168" s="14"/>
      <c r="R2168" s="14"/>
      <c r="T2168" s="14"/>
      <c r="W2168" s="14"/>
      <c r="Y2168" s="14"/>
      <c r="AA2168" s="14"/>
      <c r="AC2168" s="66"/>
    </row>
    <row r="2169" spans="1:29" s="65" customFormat="1" hidden="1">
      <c r="A2169" s="19"/>
      <c r="B2169" s="64"/>
      <c r="C2169" s="64"/>
      <c r="D2169" s="64"/>
      <c r="E2169" s="64"/>
      <c r="F2169" s="19"/>
      <c r="G2169" s="19"/>
      <c r="H2169" s="19"/>
      <c r="I2169" s="14"/>
      <c r="Q2169" s="14"/>
      <c r="R2169" s="14"/>
      <c r="T2169" s="14"/>
      <c r="W2169" s="14"/>
      <c r="Y2169" s="14"/>
      <c r="AA2169" s="14"/>
      <c r="AC2169" s="66"/>
    </row>
    <row r="2170" spans="1:29" s="65" customFormat="1" hidden="1">
      <c r="A2170" s="19"/>
      <c r="B2170" s="64"/>
      <c r="C2170" s="64"/>
      <c r="D2170" s="64"/>
      <c r="E2170" s="64"/>
      <c r="F2170" s="19"/>
      <c r="G2170" s="19"/>
      <c r="H2170" s="19"/>
      <c r="I2170" s="14"/>
      <c r="Q2170" s="14"/>
      <c r="R2170" s="14"/>
      <c r="T2170" s="14"/>
      <c r="W2170" s="14"/>
      <c r="Y2170" s="14"/>
      <c r="AA2170" s="14"/>
      <c r="AC2170" s="66"/>
    </row>
    <row r="2171" spans="1:29" s="65" customFormat="1" hidden="1">
      <c r="A2171" s="19"/>
      <c r="B2171" s="64"/>
      <c r="C2171" s="64"/>
      <c r="D2171" s="64"/>
      <c r="E2171" s="64"/>
      <c r="F2171" s="19"/>
      <c r="G2171" s="19"/>
      <c r="H2171" s="19"/>
      <c r="I2171" s="14"/>
      <c r="Q2171" s="14"/>
      <c r="R2171" s="14"/>
      <c r="T2171" s="14"/>
      <c r="W2171" s="14"/>
      <c r="Y2171" s="14"/>
      <c r="AA2171" s="14"/>
      <c r="AC2171" s="66"/>
    </row>
    <row r="2172" spans="1:29" s="65" customFormat="1" hidden="1">
      <c r="A2172" s="19"/>
      <c r="B2172" s="64"/>
      <c r="C2172" s="64"/>
      <c r="D2172" s="64"/>
      <c r="E2172" s="64"/>
      <c r="F2172" s="19"/>
      <c r="G2172" s="19"/>
      <c r="H2172" s="19"/>
      <c r="I2172" s="14"/>
      <c r="Q2172" s="14"/>
      <c r="R2172" s="14"/>
      <c r="T2172" s="14"/>
      <c r="W2172" s="14"/>
      <c r="Y2172" s="14"/>
      <c r="AA2172" s="14"/>
      <c r="AC2172" s="66"/>
    </row>
    <row r="2173" spans="1:29" s="65" customFormat="1" hidden="1">
      <c r="A2173" s="19"/>
      <c r="B2173" s="64"/>
      <c r="C2173" s="64"/>
      <c r="D2173" s="64"/>
      <c r="E2173" s="64"/>
      <c r="F2173" s="19"/>
      <c r="G2173" s="19"/>
      <c r="H2173" s="19"/>
      <c r="I2173" s="14"/>
      <c r="Q2173" s="14"/>
      <c r="R2173" s="14"/>
      <c r="T2173" s="14"/>
      <c r="W2173" s="14"/>
      <c r="Y2173" s="14"/>
      <c r="AA2173" s="14"/>
      <c r="AC2173" s="66"/>
    </row>
    <row r="2174" spans="1:29" s="65" customFormat="1" hidden="1">
      <c r="A2174" s="19"/>
      <c r="B2174" s="64"/>
      <c r="C2174" s="64"/>
      <c r="D2174" s="64"/>
      <c r="E2174" s="64"/>
      <c r="F2174" s="19"/>
      <c r="G2174" s="19"/>
      <c r="H2174" s="19"/>
      <c r="I2174" s="14"/>
      <c r="Q2174" s="14"/>
      <c r="R2174" s="14"/>
      <c r="T2174" s="14"/>
      <c r="W2174" s="14"/>
      <c r="Y2174" s="14"/>
      <c r="AA2174" s="14"/>
      <c r="AC2174" s="66"/>
    </row>
    <row r="2175" spans="1:29" s="65" customFormat="1" hidden="1">
      <c r="A2175" s="19"/>
      <c r="B2175" s="64"/>
      <c r="C2175" s="64"/>
      <c r="D2175" s="64"/>
      <c r="E2175" s="64"/>
      <c r="F2175" s="19"/>
      <c r="G2175" s="19"/>
      <c r="H2175" s="19"/>
      <c r="I2175" s="14"/>
      <c r="Q2175" s="14"/>
      <c r="R2175" s="14"/>
      <c r="T2175" s="14"/>
      <c r="W2175" s="14"/>
      <c r="Y2175" s="14"/>
      <c r="AA2175" s="14"/>
      <c r="AC2175" s="66"/>
    </row>
    <row r="2176" spans="1:29" s="65" customFormat="1" hidden="1">
      <c r="A2176" s="19"/>
      <c r="B2176" s="64"/>
      <c r="C2176" s="64"/>
      <c r="D2176" s="64"/>
      <c r="E2176" s="64"/>
      <c r="F2176" s="19"/>
      <c r="G2176" s="19"/>
      <c r="H2176" s="19"/>
      <c r="I2176" s="14"/>
      <c r="Q2176" s="14"/>
      <c r="R2176" s="14"/>
      <c r="T2176" s="14"/>
      <c r="W2176" s="14"/>
      <c r="Y2176" s="14"/>
      <c r="AA2176" s="14"/>
      <c r="AC2176" s="66"/>
    </row>
    <row r="2177" spans="1:29" s="65" customFormat="1" hidden="1">
      <c r="A2177" s="19"/>
      <c r="B2177" s="64"/>
      <c r="C2177" s="64"/>
      <c r="D2177" s="64"/>
      <c r="E2177" s="64"/>
      <c r="F2177" s="19"/>
      <c r="G2177" s="19"/>
      <c r="H2177" s="19"/>
      <c r="I2177" s="14"/>
      <c r="Q2177" s="14"/>
      <c r="R2177" s="14"/>
      <c r="T2177" s="14"/>
      <c r="W2177" s="14"/>
      <c r="Y2177" s="14"/>
      <c r="AA2177" s="14"/>
      <c r="AC2177" s="66"/>
    </row>
    <row r="2178" spans="1:29" s="65" customFormat="1" hidden="1">
      <c r="A2178" s="19"/>
      <c r="B2178" s="64"/>
      <c r="C2178" s="64"/>
      <c r="D2178" s="64"/>
      <c r="E2178" s="64"/>
      <c r="F2178" s="19"/>
      <c r="G2178" s="19"/>
      <c r="H2178" s="19"/>
      <c r="I2178" s="14"/>
      <c r="Q2178" s="14"/>
      <c r="R2178" s="14"/>
      <c r="T2178" s="14"/>
      <c r="W2178" s="14"/>
      <c r="Y2178" s="14"/>
      <c r="AA2178" s="14"/>
      <c r="AC2178" s="66"/>
    </row>
    <row r="2179" spans="1:29" s="65" customFormat="1" hidden="1">
      <c r="A2179" s="19"/>
      <c r="B2179" s="64"/>
      <c r="C2179" s="64"/>
      <c r="D2179" s="64"/>
      <c r="E2179" s="64"/>
      <c r="F2179" s="19"/>
      <c r="G2179" s="19"/>
      <c r="H2179" s="19"/>
      <c r="I2179" s="14"/>
      <c r="Q2179" s="14"/>
      <c r="R2179" s="14"/>
      <c r="T2179" s="14"/>
      <c r="W2179" s="14"/>
      <c r="Y2179" s="14"/>
      <c r="AA2179" s="14"/>
      <c r="AC2179" s="66"/>
    </row>
    <row r="2180" spans="1:29" s="65" customFormat="1" hidden="1">
      <c r="A2180" s="19"/>
      <c r="B2180" s="64"/>
      <c r="C2180" s="64"/>
      <c r="D2180" s="64"/>
      <c r="E2180" s="64"/>
      <c r="F2180" s="19"/>
      <c r="G2180" s="19"/>
      <c r="H2180" s="19"/>
      <c r="I2180" s="14"/>
      <c r="Q2180" s="14"/>
      <c r="R2180" s="14"/>
      <c r="T2180" s="14"/>
      <c r="W2180" s="14"/>
      <c r="Y2180" s="14"/>
      <c r="AA2180" s="14"/>
      <c r="AC2180" s="66"/>
    </row>
    <row r="2181" spans="1:29" s="65" customFormat="1" hidden="1">
      <c r="A2181" s="19"/>
      <c r="B2181" s="64"/>
      <c r="C2181" s="64"/>
      <c r="D2181" s="64"/>
      <c r="E2181" s="64"/>
      <c r="F2181" s="19"/>
      <c r="G2181" s="19"/>
      <c r="H2181" s="19"/>
      <c r="I2181" s="14"/>
      <c r="Q2181" s="14"/>
      <c r="R2181" s="14"/>
      <c r="T2181" s="14"/>
      <c r="W2181" s="14"/>
      <c r="Y2181" s="14"/>
      <c r="AA2181" s="14"/>
      <c r="AC2181" s="66"/>
    </row>
    <row r="2182" spans="1:29" s="65" customFormat="1" hidden="1">
      <c r="A2182" s="19"/>
      <c r="B2182" s="64"/>
      <c r="C2182" s="64"/>
      <c r="D2182" s="64"/>
      <c r="E2182" s="64"/>
      <c r="F2182" s="19"/>
      <c r="G2182" s="19"/>
      <c r="H2182" s="19"/>
      <c r="I2182" s="14"/>
      <c r="Q2182" s="14"/>
      <c r="R2182" s="14"/>
      <c r="T2182" s="14"/>
      <c r="W2182" s="14"/>
      <c r="Y2182" s="14"/>
      <c r="AA2182" s="14"/>
      <c r="AC2182" s="66"/>
    </row>
    <row r="2183" spans="1:29" s="65" customFormat="1" hidden="1">
      <c r="A2183" s="19"/>
      <c r="B2183" s="64"/>
      <c r="C2183" s="64"/>
      <c r="D2183" s="64"/>
      <c r="E2183" s="64"/>
      <c r="F2183" s="19"/>
      <c r="G2183" s="19"/>
      <c r="H2183" s="19"/>
      <c r="I2183" s="14"/>
      <c r="Q2183" s="14"/>
      <c r="R2183" s="14"/>
      <c r="T2183" s="14"/>
      <c r="W2183" s="14"/>
      <c r="Y2183" s="14"/>
      <c r="AA2183" s="14"/>
      <c r="AC2183" s="66"/>
    </row>
    <row r="2184" spans="1:29" s="65" customFormat="1" hidden="1">
      <c r="A2184" s="19"/>
      <c r="B2184" s="64"/>
      <c r="C2184" s="64"/>
      <c r="D2184" s="64"/>
      <c r="E2184" s="64"/>
      <c r="F2184" s="19"/>
      <c r="G2184" s="19"/>
      <c r="H2184" s="19"/>
      <c r="I2184" s="14"/>
      <c r="Q2184" s="14"/>
      <c r="R2184" s="14"/>
      <c r="T2184" s="14"/>
      <c r="W2184" s="14"/>
      <c r="Y2184" s="14"/>
      <c r="AA2184" s="14"/>
      <c r="AC2184" s="66"/>
    </row>
    <row r="2185" spans="1:29" s="65" customFormat="1" hidden="1">
      <c r="A2185" s="19"/>
      <c r="B2185" s="64"/>
      <c r="C2185" s="64"/>
      <c r="D2185" s="64"/>
      <c r="E2185" s="64"/>
      <c r="F2185" s="19"/>
      <c r="G2185" s="19"/>
      <c r="H2185" s="19"/>
      <c r="I2185" s="14"/>
      <c r="Q2185" s="14"/>
      <c r="R2185" s="14"/>
      <c r="T2185" s="14"/>
      <c r="W2185" s="14"/>
      <c r="Y2185" s="14"/>
      <c r="AA2185" s="14"/>
      <c r="AC2185" s="66"/>
    </row>
    <row r="2186" spans="1:29" s="65" customFormat="1" hidden="1">
      <c r="A2186" s="19"/>
      <c r="B2186" s="64"/>
      <c r="C2186" s="64"/>
      <c r="D2186" s="64"/>
      <c r="E2186" s="64"/>
      <c r="F2186" s="19"/>
      <c r="G2186" s="19"/>
      <c r="H2186" s="19"/>
      <c r="I2186" s="14"/>
      <c r="Q2186" s="14"/>
      <c r="R2186" s="14"/>
      <c r="T2186" s="14"/>
      <c r="W2186" s="14"/>
      <c r="Y2186" s="14"/>
      <c r="AA2186" s="14"/>
      <c r="AC2186" s="66"/>
    </row>
    <row r="2187" spans="1:29" s="65" customFormat="1" hidden="1">
      <c r="A2187" s="19"/>
      <c r="B2187" s="64"/>
      <c r="C2187" s="64"/>
      <c r="D2187" s="64"/>
      <c r="E2187" s="64"/>
      <c r="F2187" s="19"/>
      <c r="G2187" s="19"/>
      <c r="H2187" s="19"/>
      <c r="I2187" s="14"/>
      <c r="Q2187" s="14"/>
      <c r="R2187" s="14"/>
      <c r="T2187" s="14"/>
      <c r="W2187" s="14"/>
      <c r="Y2187" s="14"/>
      <c r="AA2187" s="14"/>
      <c r="AC2187" s="66"/>
    </row>
    <row r="2188" spans="1:29" s="65" customFormat="1" hidden="1">
      <c r="A2188" s="19"/>
      <c r="B2188" s="64"/>
      <c r="C2188" s="64"/>
      <c r="D2188" s="64"/>
      <c r="E2188" s="64"/>
      <c r="F2188" s="19"/>
      <c r="G2188" s="19"/>
      <c r="H2188" s="19"/>
      <c r="I2188" s="14"/>
      <c r="Q2188" s="14"/>
      <c r="R2188" s="14"/>
      <c r="T2188" s="14"/>
      <c r="W2188" s="14"/>
      <c r="Y2188" s="14"/>
      <c r="AA2188" s="14"/>
      <c r="AC2188" s="66"/>
    </row>
    <row r="2189" spans="1:29" s="65" customFormat="1" hidden="1">
      <c r="A2189" s="19"/>
      <c r="B2189" s="64"/>
      <c r="C2189" s="64"/>
      <c r="D2189" s="64"/>
      <c r="E2189" s="64"/>
      <c r="F2189" s="19"/>
      <c r="G2189" s="19"/>
      <c r="H2189" s="19"/>
      <c r="I2189" s="14"/>
      <c r="Q2189" s="14"/>
      <c r="R2189" s="14"/>
      <c r="T2189" s="14"/>
      <c r="W2189" s="14"/>
      <c r="Y2189" s="14"/>
      <c r="AA2189" s="14"/>
      <c r="AC2189" s="66"/>
    </row>
    <row r="2190" spans="1:29" s="65" customFormat="1" hidden="1">
      <c r="A2190" s="19"/>
      <c r="B2190" s="64"/>
      <c r="C2190" s="64"/>
      <c r="D2190" s="64"/>
      <c r="E2190" s="64"/>
      <c r="F2190" s="19"/>
      <c r="G2190" s="19"/>
      <c r="H2190" s="19"/>
      <c r="I2190" s="14"/>
      <c r="Q2190" s="14"/>
      <c r="R2190" s="14"/>
      <c r="T2190" s="14"/>
      <c r="W2190" s="14"/>
      <c r="Y2190" s="14"/>
      <c r="AA2190" s="14"/>
      <c r="AC2190" s="66"/>
    </row>
    <row r="2191" spans="1:29" s="65" customFormat="1" hidden="1">
      <c r="A2191" s="19"/>
      <c r="B2191" s="64"/>
      <c r="C2191" s="64"/>
      <c r="D2191" s="64"/>
      <c r="E2191" s="64"/>
      <c r="F2191" s="19"/>
      <c r="G2191" s="19"/>
      <c r="H2191" s="19"/>
      <c r="I2191" s="14"/>
      <c r="Q2191" s="14"/>
      <c r="R2191" s="14"/>
      <c r="T2191" s="14"/>
      <c r="W2191" s="14"/>
      <c r="Y2191" s="14"/>
      <c r="AA2191" s="14"/>
      <c r="AC2191" s="66"/>
    </row>
    <row r="2192" spans="1:29" s="65" customFormat="1" hidden="1">
      <c r="A2192" s="19"/>
      <c r="B2192" s="64"/>
      <c r="C2192" s="64"/>
      <c r="D2192" s="64"/>
      <c r="E2192" s="64"/>
      <c r="F2192" s="19"/>
      <c r="G2192" s="19"/>
      <c r="H2192" s="19"/>
      <c r="I2192" s="14"/>
      <c r="Q2192" s="14"/>
      <c r="R2192" s="14"/>
      <c r="T2192" s="14"/>
      <c r="W2192" s="14"/>
      <c r="Y2192" s="14"/>
      <c r="AA2192" s="14"/>
      <c r="AC2192" s="66"/>
    </row>
    <row r="2193" spans="1:29" s="65" customFormat="1" hidden="1">
      <c r="A2193" s="19"/>
      <c r="B2193" s="64"/>
      <c r="C2193" s="64"/>
      <c r="D2193" s="64"/>
      <c r="E2193" s="64"/>
      <c r="F2193" s="19"/>
      <c r="G2193" s="19"/>
      <c r="H2193" s="19"/>
      <c r="I2193" s="14"/>
      <c r="Q2193" s="14"/>
      <c r="R2193" s="14"/>
      <c r="T2193" s="14"/>
      <c r="W2193" s="14"/>
      <c r="Y2193" s="14"/>
      <c r="AA2193" s="14"/>
      <c r="AC2193" s="66"/>
    </row>
    <row r="2194" spans="1:29" s="65" customFormat="1" hidden="1">
      <c r="A2194" s="19"/>
      <c r="B2194" s="64"/>
      <c r="C2194" s="64"/>
      <c r="D2194" s="64"/>
      <c r="E2194" s="64"/>
      <c r="F2194" s="19"/>
      <c r="G2194" s="19"/>
      <c r="H2194" s="19"/>
      <c r="I2194" s="14"/>
      <c r="Q2194" s="14"/>
      <c r="R2194" s="14"/>
      <c r="T2194" s="14"/>
      <c r="W2194" s="14"/>
      <c r="Y2194" s="14"/>
      <c r="AA2194" s="14"/>
      <c r="AC2194" s="66"/>
    </row>
    <row r="2195" spans="1:29" s="65" customFormat="1" hidden="1">
      <c r="A2195" s="19"/>
      <c r="B2195" s="64"/>
      <c r="C2195" s="64"/>
      <c r="D2195" s="64"/>
      <c r="E2195" s="64"/>
      <c r="F2195" s="19"/>
      <c r="G2195" s="19"/>
      <c r="H2195" s="19"/>
      <c r="I2195" s="14"/>
      <c r="Q2195" s="14"/>
      <c r="R2195" s="14"/>
      <c r="T2195" s="14"/>
      <c r="W2195" s="14"/>
      <c r="Y2195" s="14"/>
      <c r="AA2195" s="14"/>
      <c r="AC2195" s="66"/>
    </row>
    <row r="2196" spans="1:29" s="65" customFormat="1" hidden="1">
      <c r="A2196" s="19"/>
      <c r="B2196" s="64"/>
      <c r="C2196" s="64"/>
      <c r="D2196" s="64"/>
      <c r="E2196" s="64"/>
      <c r="F2196" s="19"/>
      <c r="G2196" s="19"/>
      <c r="H2196" s="19"/>
      <c r="I2196" s="14"/>
      <c r="Q2196" s="14"/>
      <c r="R2196" s="14"/>
      <c r="T2196" s="14"/>
      <c r="W2196" s="14"/>
      <c r="Y2196" s="14"/>
      <c r="AA2196" s="14"/>
      <c r="AC2196" s="66"/>
    </row>
    <row r="2197" spans="1:29" s="65" customFormat="1" hidden="1">
      <c r="A2197" s="19"/>
      <c r="B2197" s="64"/>
      <c r="C2197" s="64"/>
      <c r="D2197" s="64"/>
      <c r="E2197" s="64"/>
      <c r="F2197" s="19"/>
      <c r="G2197" s="19"/>
      <c r="H2197" s="19"/>
      <c r="I2197" s="14"/>
      <c r="Q2197" s="14"/>
      <c r="R2197" s="14"/>
      <c r="T2197" s="14"/>
      <c r="W2197" s="14"/>
      <c r="Y2197" s="14"/>
      <c r="AA2197" s="14"/>
      <c r="AC2197" s="66"/>
    </row>
    <row r="2198" spans="1:29" s="65" customFormat="1" hidden="1">
      <c r="A2198" s="19"/>
      <c r="B2198" s="64"/>
      <c r="C2198" s="64"/>
      <c r="D2198" s="64"/>
      <c r="E2198" s="64"/>
      <c r="F2198" s="19"/>
      <c r="G2198" s="19"/>
      <c r="H2198" s="19"/>
      <c r="I2198" s="14"/>
      <c r="Q2198" s="14"/>
      <c r="R2198" s="14"/>
      <c r="T2198" s="14"/>
      <c r="W2198" s="14"/>
      <c r="Y2198" s="14"/>
      <c r="AA2198" s="14"/>
      <c r="AC2198" s="66"/>
    </row>
    <row r="2199" spans="1:29" s="65" customFormat="1" hidden="1">
      <c r="A2199" s="19"/>
      <c r="B2199" s="64"/>
      <c r="C2199" s="64"/>
      <c r="D2199" s="64"/>
      <c r="E2199" s="64"/>
      <c r="F2199" s="19"/>
      <c r="G2199" s="19"/>
      <c r="H2199" s="19"/>
      <c r="I2199" s="14"/>
      <c r="Q2199" s="14"/>
      <c r="R2199" s="14"/>
      <c r="T2199" s="14"/>
      <c r="W2199" s="14"/>
      <c r="Y2199" s="14"/>
      <c r="AA2199" s="14"/>
      <c r="AC2199" s="66"/>
    </row>
    <row r="2200" spans="1:29" s="65" customFormat="1" hidden="1">
      <c r="A2200" s="19"/>
      <c r="B2200" s="64"/>
      <c r="C2200" s="64"/>
      <c r="D2200" s="64"/>
      <c r="E2200" s="64"/>
      <c r="F2200" s="19"/>
      <c r="G2200" s="19"/>
      <c r="H2200" s="19"/>
      <c r="I2200" s="14"/>
      <c r="Q2200" s="14"/>
      <c r="R2200" s="14"/>
      <c r="T2200" s="14"/>
      <c r="W2200" s="14"/>
      <c r="Y2200" s="14"/>
      <c r="AA2200" s="14"/>
      <c r="AC2200" s="66"/>
    </row>
    <row r="2201" spans="1:29" s="65" customFormat="1" hidden="1">
      <c r="A2201" s="19"/>
      <c r="B2201" s="64"/>
      <c r="C2201" s="64"/>
      <c r="D2201" s="64"/>
      <c r="E2201" s="64"/>
      <c r="F2201" s="19"/>
      <c r="G2201" s="19"/>
      <c r="H2201" s="19"/>
      <c r="I2201" s="14"/>
      <c r="Q2201" s="14"/>
      <c r="R2201" s="14"/>
      <c r="T2201" s="14"/>
      <c r="W2201" s="14"/>
      <c r="Y2201" s="14"/>
      <c r="AA2201" s="14"/>
      <c r="AC2201" s="66"/>
    </row>
    <row r="2202" spans="1:29" s="65" customFormat="1" hidden="1">
      <c r="A2202" s="19"/>
      <c r="B2202" s="64"/>
      <c r="C2202" s="64"/>
      <c r="D2202" s="64"/>
      <c r="E2202" s="64"/>
      <c r="F2202" s="19"/>
      <c r="G2202" s="19"/>
      <c r="H2202" s="19"/>
      <c r="I2202" s="14"/>
      <c r="Q2202" s="14"/>
      <c r="R2202" s="14"/>
      <c r="T2202" s="14"/>
      <c r="W2202" s="14"/>
      <c r="Y2202" s="14"/>
      <c r="AA2202" s="14"/>
      <c r="AC2202" s="66"/>
    </row>
    <row r="2203" spans="1:29" s="65" customFormat="1" hidden="1">
      <c r="A2203" s="19"/>
      <c r="B2203" s="64"/>
      <c r="C2203" s="64"/>
      <c r="D2203" s="64"/>
      <c r="E2203" s="64"/>
      <c r="F2203" s="19"/>
      <c r="G2203" s="19"/>
      <c r="H2203" s="19"/>
      <c r="I2203" s="14"/>
      <c r="Q2203" s="14"/>
      <c r="R2203" s="14"/>
      <c r="T2203" s="14"/>
      <c r="W2203" s="14"/>
      <c r="Y2203" s="14"/>
      <c r="AA2203" s="14"/>
      <c r="AC2203" s="66"/>
    </row>
    <row r="2204" spans="1:29" s="65" customFormat="1" hidden="1">
      <c r="A2204" s="19"/>
      <c r="B2204" s="64"/>
      <c r="C2204" s="64"/>
      <c r="D2204" s="64"/>
      <c r="E2204" s="64"/>
      <c r="F2204" s="19"/>
      <c r="G2204" s="19"/>
      <c r="H2204" s="19"/>
      <c r="I2204" s="14"/>
      <c r="Q2204" s="14"/>
      <c r="R2204" s="14"/>
      <c r="T2204" s="14"/>
      <c r="W2204" s="14"/>
      <c r="Y2204" s="14"/>
      <c r="AA2204" s="14"/>
      <c r="AC2204" s="66"/>
    </row>
    <row r="2205" spans="1:29" s="65" customFormat="1" hidden="1">
      <c r="A2205" s="19"/>
      <c r="B2205" s="64"/>
      <c r="C2205" s="64"/>
      <c r="D2205" s="64"/>
      <c r="E2205" s="64"/>
      <c r="F2205" s="19"/>
      <c r="G2205" s="19"/>
      <c r="H2205" s="19"/>
      <c r="I2205" s="14"/>
      <c r="Q2205" s="14"/>
      <c r="R2205" s="14"/>
      <c r="T2205" s="14"/>
      <c r="W2205" s="14"/>
      <c r="Y2205" s="14"/>
      <c r="AA2205" s="14"/>
      <c r="AC2205" s="66"/>
    </row>
    <row r="2206" spans="1:29" s="65" customFormat="1" hidden="1">
      <c r="A2206" s="19"/>
      <c r="B2206" s="64"/>
      <c r="C2206" s="64"/>
      <c r="D2206" s="64"/>
      <c r="E2206" s="64"/>
      <c r="F2206" s="19"/>
      <c r="G2206" s="19"/>
      <c r="H2206" s="19"/>
      <c r="I2206" s="14"/>
      <c r="Q2206" s="14"/>
      <c r="R2206" s="14"/>
      <c r="T2206" s="14"/>
      <c r="W2206" s="14"/>
      <c r="Y2206" s="14"/>
      <c r="AA2206" s="14"/>
      <c r="AC2206" s="66"/>
    </row>
    <row r="2207" spans="1:29" s="65" customFormat="1" hidden="1">
      <c r="A2207" s="19"/>
      <c r="B2207" s="64"/>
      <c r="C2207" s="64"/>
      <c r="D2207" s="64"/>
      <c r="E2207" s="64"/>
      <c r="F2207" s="19"/>
      <c r="G2207" s="19"/>
      <c r="H2207" s="19"/>
      <c r="I2207" s="14"/>
      <c r="Q2207" s="14"/>
      <c r="R2207" s="14"/>
      <c r="T2207" s="14"/>
      <c r="W2207" s="14"/>
      <c r="Y2207" s="14"/>
      <c r="AA2207" s="14"/>
      <c r="AC2207" s="66"/>
    </row>
    <row r="2208" spans="1:29" s="65" customFormat="1" hidden="1">
      <c r="A2208" s="19"/>
      <c r="B2208" s="64"/>
      <c r="C2208" s="64"/>
      <c r="D2208" s="64"/>
      <c r="E2208" s="64"/>
      <c r="F2208" s="19"/>
      <c r="G2208" s="19"/>
      <c r="H2208" s="19"/>
      <c r="I2208" s="14"/>
      <c r="Q2208" s="14"/>
      <c r="R2208" s="14"/>
      <c r="T2208" s="14"/>
      <c r="W2208" s="14"/>
      <c r="Y2208" s="14"/>
      <c r="AA2208" s="14"/>
      <c r="AC2208" s="66"/>
    </row>
    <row r="2209" spans="1:29" s="65" customFormat="1" hidden="1">
      <c r="A2209" s="19"/>
      <c r="B2209" s="64"/>
      <c r="C2209" s="64"/>
      <c r="D2209" s="64"/>
      <c r="E2209" s="64"/>
      <c r="F2209" s="19"/>
      <c r="G2209" s="19"/>
      <c r="H2209" s="19"/>
      <c r="I2209" s="14"/>
      <c r="Q2209" s="14"/>
      <c r="R2209" s="14"/>
      <c r="T2209" s="14"/>
      <c r="W2209" s="14"/>
      <c r="Y2209" s="14"/>
      <c r="AA2209" s="14"/>
      <c r="AC2209" s="66"/>
    </row>
    <row r="2210" spans="1:29" s="65" customFormat="1" hidden="1">
      <c r="A2210" s="19"/>
      <c r="B2210" s="64"/>
      <c r="C2210" s="64"/>
      <c r="D2210" s="64"/>
      <c r="E2210" s="64"/>
      <c r="F2210" s="19"/>
      <c r="G2210" s="19"/>
      <c r="H2210" s="19"/>
      <c r="I2210" s="14"/>
      <c r="Q2210" s="14"/>
      <c r="R2210" s="14"/>
      <c r="T2210" s="14"/>
      <c r="W2210" s="14"/>
      <c r="Y2210" s="14"/>
      <c r="AA2210" s="14"/>
      <c r="AC2210" s="66"/>
    </row>
    <row r="2211" spans="1:29" s="65" customFormat="1" hidden="1">
      <c r="A2211" s="19"/>
      <c r="B2211" s="64"/>
      <c r="C2211" s="64"/>
      <c r="D2211" s="64"/>
      <c r="E2211" s="64"/>
      <c r="F2211" s="19"/>
      <c r="G2211" s="19"/>
      <c r="H2211" s="19"/>
      <c r="I2211" s="14"/>
      <c r="Q2211" s="14"/>
      <c r="R2211" s="14"/>
      <c r="T2211" s="14"/>
      <c r="W2211" s="14"/>
      <c r="Y2211" s="14"/>
      <c r="AA2211" s="14"/>
      <c r="AC2211" s="66"/>
    </row>
    <row r="2212" spans="1:29" s="65" customFormat="1" hidden="1">
      <c r="A2212" s="19"/>
      <c r="B2212" s="64"/>
      <c r="C2212" s="64"/>
      <c r="D2212" s="64"/>
      <c r="E2212" s="64"/>
      <c r="F2212" s="19"/>
      <c r="G2212" s="19"/>
      <c r="H2212" s="19"/>
      <c r="I2212" s="14"/>
      <c r="Q2212" s="14"/>
      <c r="R2212" s="14"/>
      <c r="T2212" s="14"/>
      <c r="W2212" s="14"/>
      <c r="Y2212" s="14"/>
      <c r="AA2212" s="14"/>
      <c r="AC2212" s="66"/>
    </row>
    <row r="2213" spans="1:29" s="65" customFormat="1" hidden="1">
      <c r="A2213" s="19"/>
      <c r="B2213" s="64"/>
      <c r="C2213" s="64"/>
      <c r="D2213" s="64"/>
      <c r="E2213" s="64"/>
      <c r="F2213" s="19"/>
      <c r="G2213" s="19"/>
      <c r="H2213" s="19"/>
      <c r="I2213" s="14"/>
      <c r="Q2213" s="14"/>
      <c r="R2213" s="14"/>
      <c r="T2213" s="14"/>
      <c r="W2213" s="14"/>
      <c r="Y2213" s="14"/>
      <c r="AA2213" s="14"/>
      <c r="AC2213" s="66"/>
    </row>
    <row r="2214" spans="1:29" s="65" customFormat="1" hidden="1">
      <c r="A2214" s="19"/>
      <c r="B2214" s="64"/>
      <c r="C2214" s="64"/>
      <c r="D2214" s="64"/>
      <c r="E2214" s="64"/>
      <c r="F2214" s="19"/>
      <c r="G2214" s="19"/>
      <c r="H2214" s="19"/>
      <c r="I2214" s="14"/>
      <c r="Q2214" s="14"/>
      <c r="R2214" s="14"/>
      <c r="T2214" s="14"/>
      <c r="W2214" s="14"/>
      <c r="Y2214" s="14"/>
      <c r="AA2214" s="14"/>
      <c r="AC2214" s="66"/>
    </row>
    <row r="2215" spans="1:29" s="65" customFormat="1" hidden="1">
      <c r="A2215" s="19"/>
      <c r="B2215" s="64"/>
      <c r="C2215" s="64"/>
      <c r="D2215" s="64"/>
      <c r="E2215" s="64"/>
      <c r="F2215" s="19"/>
      <c r="G2215" s="19"/>
      <c r="H2215" s="19"/>
      <c r="I2215" s="14"/>
      <c r="Q2215" s="14"/>
      <c r="R2215" s="14"/>
      <c r="T2215" s="14"/>
      <c r="W2215" s="14"/>
      <c r="Y2215" s="14"/>
      <c r="AA2215" s="14"/>
      <c r="AC2215" s="66"/>
    </row>
    <row r="2216" spans="1:29" s="65" customFormat="1" hidden="1">
      <c r="A2216" s="19"/>
      <c r="B2216" s="64"/>
      <c r="C2216" s="64"/>
      <c r="D2216" s="64"/>
      <c r="E2216" s="64"/>
      <c r="F2216" s="19"/>
      <c r="G2216" s="19"/>
      <c r="H2216" s="19"/>
      <c r="I2216" s="14"/>
      <c r="Q2216" s="14"/>
      <c r="R2216" s="14"/>
      <c r="T2216" s="14"/>
      <c r="W2216" s="14"/>
      <c r="Y2216" s="14"/>
      <c r="AA2216" s="14"/>
      <c r="AC2216" s="66"/>
    </row>
    <row r="2217" spans="1:29" s="65" customFormat="1" hidden="1">
      <c r="A2217" s="19"/>
      <c r="B2217" s="64"/>
      <c r="C2217" s="64"/>
      <c r="D2217" s="64"/>
      <c r="E2217" s="64"/>
      <c r="F2217" s="19"/>
      <c r="G2217" s="19"/>
      <c r="H2217" s="19"/>
      <c r="I2217" s="14"/>
      <c r="Q2217" s="14"/>
      <c r="R2217" s="14"/>
      <c r="T2217" s="14"/>
      <c r="W2217" s="14"/>
      <c r="Y2217" s="14"/>
      <c r="AA2217" s="14"/>
      <c r="AC2217" s="66"/>
    </row>
    <row r="2218" spans="1:29" s="65" customFormat="1" hidden="1">
      <c r="A2218" s="19"/>
      <c r="B2218" s="64"/>
      <c r="C2218" s="64"/>
      <c r="D2218" s="64"/>
      <c r="E2218" s="64"/>
      <c r="F2218" s="19"/>
      <c r="G2218" s="19"/>
      <c r="H2218" s="19"/>
      <c r="I2218" s="14"/>
      <c r="Q2218" s="14"/>
      <c r="R2218" s="14"/>
      <c r="T2218" s="14"/>
      <c r="W2218" s="14"/>
      <c r="Y2218" s="14"/>
      <c r="AA2218" s="14"/>
      <c r="AC2218" s="66"/>
    </row>
    <row r="2219" spans="1:29" s="65" customFormat="1" hidden="1">
      <c r="A2219" s="19"/>
      <c r="B2219" s="64"/>
      <c r="C2219" s="64"/>
      <c r="D2219" s="64"/>
      <c r="E2219" s="64"/>
      <c r="F2219" s="19"/>
      <c r="G2219" s="19"/>
      <c r="H2219" s="19"/>
      <c r="I2219" s="14"/>
      <c r="Q2219" s="14"/>
      <c r="R2219" s="14"/>
      <c r="T2219" s="14"/>
      <c r="W2219" s="14"/>
      <c r="Y2219" s="14"/>
      <c r="AA2219" s="14"/>
      <c r="AC2219" s="66"/>
    </row>
    <row r="2220" spans="1:29" s="65" customFormat="1" hidden="1">
      <c r="A2220" s="19"/>
      <c r="B2220" s="64"/>
      <c r="C2220" s="64"/>
      <c r="D2220" s="64"/>
      <c r="E2220" s="64"/>
      <c r="F2220" s="19"/>
      <c r="G2220" s="19"/>
      <c r="H2220" s="19"/>
      <c r="I2220" s="14"/>
      <c r="Q2220" s="14"/>
      <c r="R2220" s="14"/>
      <c r="T2220" s="14"/>
      <c r="W2220" s="14"/>
      <c r="Y2220" s="14"/>
      <c r="AA2220" s="14"/>
      <c r="AC2220" s="66"/>
    </row>
    <row r="2221" spans="1:29" s="65" customFormat="1" hidden="1">
      <c r="A2221" s="19"/>
      <c r="B2221" s="64"/>
      <c r="C2221" s="64"/>
      <c r="D2221" s="64"/>
      <c r="E2221" s="64"/>
      <c r="F2221" s="19"/>
      <c r="G2221" s="19"/>
      <c r="H2221" s="19"/>
      <c r="I2221" s="14"/>
      <c r="Q2221" s="14"/>
      <c r="R2221" s="14"/>
      <c r="T2221" s="14"/>
      <c r="W2221" s="14"/>
      <c r="Y2221" s="14"/>
      <c r="AA2221" s="14"/>
      <c r="AC2221" s="66"/>
    </row>
    <row r="2222" spans="1:29" s="65" customFormat="1" hidden="1">
      <c r="A2222" s="19"/>
      <c r="B2222" s="64"/>
      <c r="C2222" s="64"/>
      <c r="D2222" s="64"/>
      <c r="E2222" s="64"/>
      <c r="F2222" s="19"/>
      <c r="G2222" s="19"/>
      <c r="H2222" s="19"/>
      <c r="I2222" s="14"/>
      <c r="Q2222" s="14"/>
      <c r="R2222" s="14"/>
      <c r="T2222" s="14"/>
      <c r="W2222" s="14"/>
      <c r="Y2222" s="14"/>
      <c r="AA2222" s="14"/>
      <c r="AC2222" s="66"/>
    </row>
    <row r="2223" spans="1:29" s="65" customFormat="1" hidden="1">
      <c r="A2223" s="19"/>
      <c r="B2223" s="64"/>
      <c r="C2223" s="64"/>
      <c r="D2223" s="64"/>
      <c r="E2223" s="64"/>
      <c r="F2223" s="19"/>
      <c r="G2223" s="19"/>
      <c r="H2223" s="19"/>
      <c r="I2223" s="14"/>
      <c r="Q2223" s="14"/>
      <c r="R2223" s="14"/>
      <c r="T2223" s="14"/>
      <c r="W2223" s="14"/>
      <c r="Y2223" s="14"/>
      <c r="AA2223" s="14"/>
      <c r="AC2223" s="66"/>
    </row>
    <row r="2224" spans="1:29" s="65" customFormat="1" hidden="1">
      <c r="A2224" s="19"/>
      <c r="B2224" s="64"/>
      <c r="C2224" s="64"/>
      <c r="D2224" s="64"/>
      <c r="E2224" s="64"/>
      <c r="F2224" s="19"/>
      <c r="G2224" s="19"/>
      <c r="H2224" s="19"/>
      <c r="I2224" s="14"/>
      <c r="Q2224" s="14"/>
      <c r="R2224" s="14"/>
      <c r="T2224" s="14"/>
      <c r="W2224" s="14"/>
      <c r="Y2224" s="14"/>
      <c r="AA2224" s="14"/>
      <c r="AC2224" s="66"/>
    </row>
    <row r="2225" spans="1:29" s="65" customFormat="1" hidden="1">
      <c r="A2225" s="19"/>
      <c r="B2225" s="64"/>
      <c r="C2225" s="64"/>
      <c r="D2225" s="64"/>
      <c r="E2225" s="64"/>
      <c r="F2225" s="19"/>
      <c r="G2225" s="19"/>
      <c r="H2225" s="19"/>
      <c r="I2225" s="14"/>
      <c r="Q2225" s="14"/>
      <c r="R2225" s="14"/>
      <c r="T2225" s="14"/>
      <c r="W2225" s="14"/>
      <c r="Y2225" s="14"/>
      <c r="AA2225" s="14"/>
      <c r="AC2225" s="66"/>
    </row>
    <row r="2226" spans="1:29" s="65" customFormat="1" hidden="1">
      <c r="A2226" s="19"/>
      <c r="B2226" s="64"/>
      <c r="C2226" s="64"/>
      <c r="D2226" s="64"/>
      <c r="E2226" s="64"/>
      <c r="F2226" s="19"/>
      <c r="G2226" s="19"/>
      <c r="H2226" s="19"/>
      <c r="I2226" s="14"/>
      <c r="Q2226" s="14"/>
      <c r="R2226" s="14"/>
      <c r="T2226" s="14"/>
      <c r="W2226" s="14"/>
      <c r="Y2226" s="14"/>
      <c r="AA2226" s="14"/>
      <c r="AC2226" s="66"/>
    </row>
    <row r="2227" spans="1:29" s="65" customFormat="1" hidden="1">
      <c r="A2227" s="19"/>
      <c r="B2227" s="64"/>
      <c r="C2227" s="64"/>
      <c r="D2227" s="64"/>
      <c r="E2227" s="64"/>
      <c r="F2227" s="19"/>
      <c r="G2227" s="19"/>
      <c r="H2227" s="19"/>
      <c r="I2227" s="14"/>
      <c r="Q2227" s="14"/>
      <c r="R2227" s="14"/>
      <c r="T2227" s="14"/>
      <c r="W2227" s="14"/>
      <c r="Y2227" s="14"/>
      <c r="AA2227" s="14"/>
      <c r="AC2227" s="66"/>
    </row>
    <row r="2228" spans="1:29" s="65" customFormat="1" hidden="1">
      <c r="A2228" s="19"/>
      <c r="B2228" s="64"/>
      <c r="C2228" s="64"/>
      <c r="D2228" s="64"/>
      <c r="E2228" s="64"/>
      <c r="F2228" s="19"/>
      <c r="G2228" s="19"/>
      <c r="H2228" s="19"/>
      <c r="I2228" s="14"/>
      <c r="Q2228" s="14"/>
      <c r="R2228" s="14"/>
      <c r="T2228" s="14"/>
      <c r="W2228" s="14"/>
      <c r="Y2228" s="14"/>
      <c r="AA2228" s="14"/>
      <c r="AC2228" s="66"/>
    </row>
    <row r="2229" spans="1:29" s="65" customFormat="1" hidden="1">
      <c r="A2229" s="19"/>
      <c r="B2229" s="64"/>
      <c r="C2229" s="64"/>
      <c r="D2229" s="64"/>
      <c r="E2229" s="64"/>
      <c r="F2229" s="19"/>
      <c r="G2229" s="19"/>
      <c r="H2229" s="19"/>
      <c r="I2229" s="14"/>
      <c r="Q2229" s="14"/>
      <c r="R2229" s="14"/>
      <c r="T2229" s="14"/>
      <c r="W2229" s="14"/>
      <c r="Y2229" s="14"/>
      <c r="AA2229" s="14"/>
      <c r="AC2229" s="66"/>
    </row>
    <row r="2230" spans="1:29" s="65" customFormat="1" hidden="1">
      <c r="A2230" s="19"/>
      <c r="B2230" s="64"/>
      <c r="C2230" s="64"/>
      <c r="D2230" s="64"/>
      <c r="E2230" s="64"/>
      <c r="F2230" s="19"/>
      <c r="G2230" s="19"/>
      <c r="H2230" s="19"/>
      <c r="I2230" s="14"/>
      <c r="Q2230" s="14"/>
      <c r="R2230" s="14"/>
      <c r="T2230" s="14"/>
      <c r="W2230" s="14"/>
      <c r="Y2230" s="14"/>
      <c r="AA2230" s="14"/>
      <c r="AC2230" s="66"/>
    </row>
    <row r="2231" spans="1:29" s="65" customFormat="1" hidden="1">
      <c r="A2231" s="19"/>
      <c r="B2231" s="64"/>
      <c r="C2231" s="64"/>
      <c r="D2231" s="64"/>
      <c r="E2231" s="64"/>
      <c r="F2231" s="19"/>
      <c r="G2231" s="19"/>
      <c r="H2231" s="19"/>
      <c r="I2231" s="14"/>
      <c r="Q2231" s="14"/>
      <c r="R2231" s="14"/>
      <c r="T2231" s="14"/>
      <c r="W2231" s="14"/>
      <c r="Y2231" s="14"/>
      <c r="AA2231" s="14"/>
      <c r="AC2231" s="66"/>
    </row>
    <row r="2232" spans="1:29" s="65" customFormat="1" hidden="1">
      <c r="A2232" s="19"/>
      <c r="B2232" s="64"/>
      <c r="C2232" s="64"/>
      <c r="D2232" s="64"/>
      <c r="E2232" s="64"/>
      <c r="F2232" s="19"/>
      <c r="G2232" s="19"/>
      <c r="H2232" s="19"/>
      <c r="I2232" s="14"/>
      <c r="Q2232" s="14"/>
      <c r="R2232" s="14"/>
      <c r="T2232" s="14"/>
      <c r="W2232" s="14"/>
      <c r="Y2232" s="14"/>
      <c r="AA2232" s="14"/>
      <c r="AC2232" s="66"/>
    </row>
    <row r="2233" spans="1:29" s="65" customFormat="1" hidden="1">
      <c r="A2233" s="19"/>
      <c r="B2233" s="64"/>
      <c r="C2233" s="64"/>
      <c r="D2233" s="64"/>
      <c r="E2233" s="64"/>
      <c r="F2233" s="19"/>
      <c r="G2233" s="19"/>
      <c r="H2233" s="19"/>
      <c r="I2233" s="14"/>
      <c r="Q2233" s="14"/>
      <c r="R2233" s="14"/>
      <c r="T2233" s="14"/>
      <c r="W2233" s="14"/>
      <c r="Y2233" s="14"/>
      <c r="AA2233" s="14"/>
      <c r="AC2233" s="66"/>
    </row>
    <row r="2234" spans="1:29" s="65" customFormat="1" hidden="1">
      <c r="A2234" s="19"/>
      <c r="B2234" s="64"/>
      <c r="C2234" s="64"/>
      <c r="D2234" s="64"/>
      <c r="E2234" s="64"/>
      <c r="F2234" s="19"/>
      <c r="G2234" s="19"/>
      <c r="H2234" s="19"/>
      <c r="I2234" s="14"/>
      <c r="Q2234" s="14"/>
      <c r="R2234" s="14"/>
      <c r="T2234" s="14"/>
      <c r="W2234" s="14"/>
      <c r="Y2234" s="14"/>
      <c r="AA2234" s="14"/>
      <c r="AC2234" s="66"/>
    </row>
    <row r="2235" spans="1:29" s="65" customFormat="1" hidden="1">
      <c r="A2235" s="19"/>
      <c r="B2235" s="64"/>
      <c r="C2235" s="64"/>
      <c r="D2235" s="64"/>
      <c r="E2235" s="64"/>
      <c r="F2235" s="19"/>
      <c r="G2235" s="19"/>
      <c r="H2235" s="19"/>
      <c r="I2235" s="14"/>
      <c r="Q2235" s="14"/>
      <c r="R2235" s="14"/>
      <c r="T2235" s="14"/>
      <c r="W2235" s="14"/>
      <c r="Y2235" s="14"/>
      <c r="AA2235" s="14"/>
      <c r="AC2235" s="66"/>
    </row>
    <row r="2236" spans="1:29" s="65" customFormat="1" hidden="1">
      <c r="A2236" s="19"/>
      <c r="B2236" s="64"/>
      <c r="C2236" s="64"/>
      <c r="D2236" s="64"/>
      <c r="E2236" s="64"/>
      <c r="F2236" s="19"/>
      <c r="G2236" s="19"/>
      <c r="H2236" s="19"/>
      <c r="I2236" s="14"/>
      <c r="Q2236" s="14"/>
      <c r="R2236" s="14"/>
      <c r="T2236" s="14"/>
      <c r="W2236" s="14"/>
      <c r="Y2236" s="14"/>
      <c r="AA2236" s="14"/>
      <c r="AC2236" s="66"/>
    </row>
    <row r="2237" spans="1:29" s="65" customFormat="1" hidden="1">
      <c r="A2237" s="19"/>
      <c r="B2237" s="64"/>
      <c r="C2237" s="64"/>
      <c r="D2237" s="64"/>
      <c r="E2237" s="64"/>
      <c r="F2237" s="19"/>
      <c r="G2237" s="19"/>
      <c r="H2237" s="19"/>
      <c r="I2237" s="14"/>
      <c r="Q2237" s="14"/>
      <c r="R2237" s="14"/>
      <c r="T2237" s="14"/>
      <c r="W2237" s="14"/>
      <c r="Y2237" s="14"/>
      <c r="AA2237" s="14"/>
      <c r="AC2237" s="66"/>
    </row>
    <row r="2238" spans="1:29" s="65" customFormat="1" hidden="1">
      <c r="A2238" s="19"/>
      <c r="B2238" s="64"/>
      <c r="C2238" s="64"/>
      <c r="D2238" s="64"/>
      <c r="E2238" s="64"/>
      <c r="F2238" s="19"/>
      <c r="G2238" s="19"/>
      <c r="H2238" s="19"/>
      <c r="I2238" s="14"/>
      <c r="Q2238" s="14"/>
      <c r="R2238" s="14"/>
      <c r="T2238" s="14"/>
      <c r="W2238" s="14"/>
      <c r="Y2238" s="14"/>
      <c r="AA2238" s="14"/>
      <c r="AC2238" s="66"/>
    </row>
    <row r="2239" spans="1:29" s="65" customFormat="1" hidden="1">
      <c r="A2239" s="19"/>
      <c r="B2239" s="64"/>
      <c r="C2239" s="64"/>
      <c r="D2239" s="64"/>
      <c r="E2239" s="64"/>
      <c r="F2239" s="19"/>
      <c r="G2239" s="19"/>
      <c r="H2239" s="19"/>
      <c r="I2239" s="14"/>
      <c r="Q2239" s="14"/>
      <c r="R2239" s="14"/>
      <c r="T2239" s="14"/>
      <c r="W2239" s="14"/>
      <c r="Y2239" s="14"/>
      <c r="AA2239" s="14"/>
      <c r="AC2239" s="66"/>
    </row>
    <row r="2240" spans="1:29" s="65" customFormat="1" hidden="1">
      <c r="A2240" s="19"/>
      <c r="B2240" s="64"/>
      <c r="C2240" s="64"/>
      <c r="D2240" s="64"/>
      <c r="E2240" s="64"/>
      <c r="F2240" s="19"/>
      <c r="G2240" s="19"/>
      <c r="H2240" s="19"/>
      <c r="I2240" s="14"/>
      <c r="Q2240" s="14"/>
      <c r="R2240" s="14"/>
      <c r="T2240" s="14"/>
      <c r="W2240" s="14"/>
      <c r="Y2240" s="14"/>
      <c r="AA2240" s="14"/>
      <c r="AC2240" s="66"/>
    </row>
    <row r="2241" spans="1:29" s="65" customFormat="1" hidden="1">
      <c r="A2241" s="19"/>
      <c r="B2241" s="64"/>
      <c r="C2241" s="64"/>
      <c r="D2241" s="64"/>
      <c r="E2241" s="64"/>
      <c r="F2241" s="19"/>
      <c r="G2241" s="19"/>
      <c r="H2241" s="19"/>
      <c r="I2241" s="14"/>
      <c r="Q2241" s="14"/>
      <c r="R2241" s="14"/>
      <c r="T2241" s="14"/>
      <c r="W2241" s="14"/>
      <c r="Y2241" s="14"/>
      <c r="AA2241" s="14"/>
      <c r="AC2241" s="66"/>
    </row>
    <row r="2242" spans="1:29" s="65" customFormat="1" hidden="1">
      <c r="A2242" s="19"/>
      <c r="B2242" s="64"/>
      <c r="C2242" s="64"/>
      <c r="D2242" s="64"/>
      <c r="E2242" s="64"/>
      <c r="F2242" s="19"/>
      <c r="G2242" s="19"/>
      <c r="H2242" s="19"/>
      <c r="I2242" s="14"/>
      <c r="Q2242" s="14"/>
      <c r="R2242" s="14"/>
      <c r="T2242" s="14"/>
      <c r="W2242" s="14"/>
      <c r="Y2242" s="14"/>
      <c r="AA2242" s="14"/>
      <c r="AC2242" s="66"/>
    </row>
    <row r="2243" spans="1:29" s="65" customFormat="1" hidden="1">
      <c r="A2243" s="19"/>
      <c r="B2243" s="64"/>
      <c r="C2243" s="64"/>
      <c r="D2243" s="64"/>
      <c r="E2243" s="64"/>
      <c r="F2243" s="19"/>
      <c r="G2243" s="19"/>
      <c r="H2243" s="19"/>
      <c r="I2243" s="14"/>
      <c r="Q2243" s="14"/>
      <c r="R2243" s="14"/>
      <c r="T2243" s="14"/>
      <c r="W2243" s="14"/>
      <c r="Y2243" s="14"/>
      <c r="AA2243" s="14"/>
      <c r="AC2243" s="66"/>
    </row>
    <row r="2244" spans="1:29" s="65" customFormat="1" hidden="1">
      <c r="A2244" s="19"/>
      <c r="B2244" s="64"/>
      <c r="C2244" s="64"/>
      <c r="D2244" s="64"/>
      <c r="E2244" s="64"/>
      <c r="F2244" s="19"/>
      <c r="G2244" s="19"/>
      <c r="H2244" s="19"/>
      <c r="I2244" s="14"/>
      <c r="Q2244" s="14"/>
      <c r="R2244" s="14"/>
      <c r="T2244" s="14"/>
      <c r="W2244" s="14"/>
      <c r="Y2244" s="14"/>
      <c r="AA2244" s="14"/>
      <c r="AC2244" s="66"/>
    </row>
    <row r="2245" spans="1:29" s="65" customFormat="1" hidden="1">
      <c r="A2245" s="19"/>
      <c r="B2245" s="64"/>
      <c r="C2245" s="64"/>
      <c r="D2245" s="64"/>
      <c r="E2245" s="64"/>
      <c r="F2245" s="19"/>
      <c r="G2245" s="19"/>
      <c r="H2245" s="19"/>
      <c r="I2245" s="14"/>
      <c r="Q2245" s="14"/>
      <c r="R2245" s="14"/>
      <c r="T2245" s="14"/>
      <c r="W2245" s="14"/>
      <c r="Y2245" s="14"/>
      <c r="AA2245" s="14"/>
      <c r="AC2245" s="66"/>
    </row>
    <row r="2246" spans="1:29" s="65" customFormat="1" hidden="1">
      <c r="A2246" s="19"/>
      <c r="B2246" s="64"/>
      <c r="C2246" s="64"/>
      <c r="D2246" s="64"/>
      <c r="E2246" s="64"/>
      <c r="F2246" s="19"/>
      <c r="G2246" s="19"/>
      <c r="H2246" s="19"/>
      <c r="I2246" s="14"/>
      <c r="Q2246" s="14"/>
      <c r="R2246" s="14"/>
      <c r="T2246" s="14"/>
      <c r="W2246" s="14"/>
      <c r="Y2246" s="14"/>
      <c r="AA2246" s="14"/>
      <c r="AC2246" s="66"/>
    </row>
    <row r="2247" spans="1:29" s="65" customFormat="1" hidden="1">
      <c r="A2247" s="19"/>
      <c r="B2247" s="64"/>
      <c r="C2247" s="64"/>
      <c r="D2247" s="64"/>
      <c r="E2247" s="64"/>
      <c r="F2247" s="19"/>
      <c r="G2247" s="19"/>
      <c r="H2247" s="19"/>
      <c r="I2247" s="14"/>
      <c r="Q2247" s="14"/>
      <c r="R2247" s="14"/>
      <c r="T2247" s="14"/>
      <c r="W2247" s="14"/>
      <c r="Y2247" s="14"/>
      <c r="AA2247" s="14"/>
      <c r="AC2247" s="66"/>
    </row>
    <row r="2248" spans="1:29" s="65" customFormat="1" hidden="1">
      <c r="A2248" s="19"/>
      <c r="B2248" s="64"/>
      <c r="C2248" s="64"/>
      <c r="D2248" s="64"/>
      <c r="E2248" s="64"/>
      <c r="F2248" s="19"/>
      <c r="G2248" s="19"/>
      <c r="H2248" s="19"/>
      <c r="I2248" s="14"/>
      <c r="Q2248" s="14"/>
      <c r="R2248" s="14"/>
      <c r="T2248" s="14"/>
      <c r="W2248" s="14"/>
      <c r="Y2248" s="14"/>
      <c r="AA2248" s="14"/>
      <c r="AC2248" s="66"/>
    </row>
    <row r="2249" spans="1:29" s="65" customFormat="1" hidden="1">
      <c r="A2249" s="19"/>
      <c r="B2249" s="64"/>
      <c r="C2249" s="64"/>
      <c r="D2249" s="64"/>
      <c r="E2249" s="64"/>
      <c r="F2249" s="19"/>
      <c r="G2249" s="19"/>
      <c r="H2249" s="19"/>
      <c r="I2249" s="14"/>
      <c r="Q2249" s="14"/>
      <c r="R2249" s="14"/>
      <c r="T2249" s="14"/>
      <c r="W2249" s="14"/>
      <c r="Y2249" s="14"/>
      <c r="AA2249" s="14"/>
      <c r="AC2249" s="66"/>
    </row>
    <row r="2250" spans="1:29" s="65" customFormat="1" hidden="1">
      <c r="A2250" s="19"/>
      <c r="B2250" s="64"/>
      <c r="C2250" s="64"/>
      <c r="D2250" s="64"/>
      <c r="E2250" s="64"/>
      <c r="F2250" s="19"/>
      <c r="G2250" s="19"/>
      <c r="H2250" s="19"/>
      <c r="I2250" s="14"/>
      <c r="Q2250" s="14"/>
      <c r="R2250" s="14"/>
      <c r="T2250" s="14"/>
      <c r="W2250" s="14"/>
      <c r="Y2250" s="14"/>
      <c r="AA2250" s="14"/>
      <c r="AC2250" s="66"/>
    </row>
    <row r="2251" spans="1:29" s="65" customFormat="1" hidden="1">
      <c r="A2251" s="19"/>
      <c r="B2251" s="64"/>
      <c r="C2251" s="64"/>
      <c r="D2251" s="64"/>
      <c r="E2251" s="64"/>
      <c r="F2251" s="19"/>
      <c r="G2251" s="19"/>
      <c r="H2251" s="19"/>
      <c r="I2251" s="14"/>
      <c r="Q2251" s="14"/>
      <c r="R2251" s="14"/>
      <c r="T2251" s="14"/>
      <c r="W2251" s="14"/>
      <c r="Y2251" s="14"/>
      <c r="AA2251" s="14"/>
      <c r="AC2251" s="66"/>
    </row>
    <row r="2252" spans="1:29" s="65" customFormat="1" hidden="1">
      <c r="A2252" s="19"/>
      <c r="B2252" s="64"/>
      <c r="C2252" s="64"/>
      <c r="D2252" s="64"/>
      <c r="E2252" s="64"/>
      <c r="F2252" s="19"/>
      <c r="G2252" s="19"/>
      <c r="H2252" s="19"/>
      <c r="I2252" s="14"/>
      <c r="Q2252" s="14"/>
      <c r="R2252" s="14"/>
      <c r="T2252" s="14"/>
      <c r="W2252" s="14"/>
      <c r="Y2252" s="14"/>
      <c r="AA2252" s="14"/>
      <c r="AC2252" s="66"/>
    </row>
    <row r="2253" spans="1:29" s="65" customFormat="1" hidden="1">
      <c r="A2253" s="19"/>
      <c r="B2253" s="64"/>
      <c r="C2253" s="64"/>
      <c r="D2253" s="64"/>
      <c r="E2253" s="64"/>
      <c r="F2253" s="19"/>
      <c r="G2253" s="19"/>
      <c r="H2253" s="19"/>
      <c r="I2253" s="14"/>
      <c r="Q2253" s="14"/>
      <c r="R2253" s="14"/>
      <c r="T2253" s="14"/>
      <c r="W2253" s="14"/>
      <c r="Y2253" s="14"/>
      <c r="AA2253" s="14"/>
      <c r="AC2253" s="66"/>
    </row>
    <row r="2254" spans="1:29" s="65" customFormat="1" hidden="1">
      <c r="A2254" s="19"/>
      <c r="B2254" s="64"/>
      <c r="C2254" s="64"/>
      <c r="D2254" s="64"/>
      <c r="E2254" s="64"/>
      <c r="F2254" s="19"/>
      <c r="G2254" s="19"/>
      <c r="H2254" s="19"/>
      <c r="I2254" s="14"/>
      <c r="Q2254" s="14"/>
      <c r="R2254" s="14"/>
      <c r="T2254" s="14"/>
      <c r="W2254" s="14"/>
      <c r="Y2254" s="14"/>
      <c r="AA2254" s="14"/>
      <c r="AC2254" s="66"/>
    </row>
    <row r="2255" spans="1:29" s="65" customFormat="1" hidden="1">
      <c r="A2255" s="19"/>
      <c r="B2255" s="64"/>
      <c r="C2255" s="64"/>
      <c r="D2255" s="64"/>
      <c r="E2255" s="64"/>
      <c r="F2255" s="19"/>
      <c r="G2255" s="19"/>
      <c r="H2255" s="19"/>
      <c r="I2255" s="14"/>
      <c r="Q2255" s="14"/>
      <c r="R2255" s="14"/>
      <c r="T2255" s="14"/>
      <c r="W2255" s="14"/>
      <c r="Y2255" s="14"/>
      <c r="AA2255" s="14"/>
      <c r="AC2255" s="66"/>
    </row>
    <row r="2256" spans="1:29" s="65" customFormat="1" hidden="1">
      <c r="A2256" s="19"/>
      <c r="B2256" s="64"/>
      <c r="C2256" s="64"/>
      <c r="D2256" s="64"/>
      <c r="E2256" s="64"/>
      <c r="F2256" s="19"/>
      <c r="G2256" s="19"/>
      <c r="H2256" s="19"/>
      <c r="I2256" s="14"/>
      <c r="Q2256" s="14"/>
      <c r="R2256" s="14"/>
      <c r="T2256" s="14"/>
      <c r="W2256" s="14"/>
      <c r="Y2256" s="14"/>
      <c r="AA2256" s="14"/>
      <c r="AC2256" s="66"/>
    </row>
    <row r="2257" spans="1:29" s="65" customFormat="1" hidden="1">
      <c r="A2257" s="19"/>
      <c r="B2257" s="64"/>
      <c r="C2257" s="64"/>
      <c r="D2257" s="64"/>
      <c r="E2257" s="64"/>
      <c r="F2257" s="19"/>
      <c r="G2257" s="19"/>
      <c r="H2257" s="19"/>
      <c r="I2257" s="14"/>
      <c r="Q2257" s="14"/>
      <c r="R2257" s="14"/>
      <c r="T2257" s="14"/>
      <c r="W2257" s="14"/>
      <c r="Y2257" s="14"/>
      <c r="AA2257" s="14"/>
      <c r="AC2257" s="66"/>
    </row>
    <row r="2258" spans="1:29" s="65" customFormat="1" hidden="1">
      <c r="A2258" s="19"/>
      <c r="B2258" s="64"/>
      <c r="C2258" s="64"/>
      <c r="D2258" s="64"/>
      <c r="E2258" s="64"/>
      <c r="F2258" s="19"/>
      <c r="G2258" s="19"/>
      <c r="H2258" s="19"/>
      <c r="I2258" s="14"/>
      <c r="Q2258" s="14"/>
      <c r="R2258" s="14"/>
      <c r="T2258" s="14"/>
      <c r="W2258" s="14"/>
      <c r="Y2258" s="14"/>
      <c r="AA2258" s="14"/>
      <c r="AC2258" s="66"/>
    </row>
    <row r="2259" spans="1:29" s="65" customFormat="1" hidden="1">
      <c r="A2259" s="19"/>
      <c r="B2259" s="64"/>
      <c r="C2259" s="64"/>
      <c r="D2259" s="64"/>
      <c r="E2259" s="64"/>
      <c r="F2259" s="19"/>
      <c r="G2259" s="19"/>
      <c r="H2259" s="19"/>
      <c r="I2259" s="14"/>
      <c r="Q2259" s="14"/>
      <c r="R2259" s="14"/>
      <c r="T2259" s="14"/>
      <c r="W2259" s="14"/>
      <c r="Y2259" s="14"/>
      <c r="AA2259" s="14"/>
      <c r="AC2259" s="66"/>
    </row>
    <row r="2260" spans="1:29" s="65" customFormat="1" hidden="1">
      <c r="A2260" s="19"/>
      <c r="B2260" s="64"/>
      <c r="C2260" s="64"/>
      <c r="D2260" s="64"/>
      <c r="E2260" s="64"/>
      <c r="F2260" s="19"/>
      <c r="G2260" s="19"/>
      <c r="H2260" s="19"/>
      <c r="I2260" s="14"/>
      <c r="Q2260" s="14"/>
      <c r="R2260" s="14"/>
      <c r="T2260" s="14"/>
      <c r="W2260" s="14"/>
      <c r="Y2260" s="14"/>
      <c r="AA2260" s="14"/>
      <c r="AC2260" s="66"/>
    </row>
    <row r="2261" spans="1:29" s="65" customFormat="1" hidden="1">
      <c r="A2261" s="19"/>
      <c r="B2261" s="64"/>
      <c r="C2261" s="64"/>
      <c r="D2261" s="64"/>
      <c r="E2261" s="64"/>
      <c r="F2261" s="19"/>
      <c r="G2261" s="19"/>
      <c r="H2261" s="19"/>
      <c r="I2261" s="14"/>
      <c r="Q2261" s="14"/>
      <c r="R2261" s="14"/>
      <c r="T2261" s="14"/>
      <c r="W2261" s="14"/>
      <c r="Y2261" s="14"/>
      <c r="AA2261" s="14"/>
      <c r="AC2261" s="66"/>
    </row>
    <row r="2262" spans="1:29" s="65" customFormat="1" hidden="1">
      <c r="A2262" s="19"/>
      <c r="B2262" s="64"/>
      <c r="C2262" s="64"/>
      <c r="D2262" s="64"/>
      <c r="E2262" s="64"/>
      <c r="F2262" s="19"/>
      <c r="G2262" s="19"/>
      <c r="H2262" s="19"/>
      <c r="I2262" s="14"/>
      <c r="Q2262" s="14"/>
      <c r="R2262" s="14"/>
      <c r="T2262" s="14"/>
      <c r="W2262" s="14"/>
      <c r="Y2262" s="14"/>
      <c r="AA2262" s="14"/>
      <c r="AC2262" s="66"/>
    </row>
    <row r="2263" spans="1:29" s="65" customFormat="1" hidden="1">
      <c r="A2263" s="19"/>
      <c r="B2263" s="64"/>
      <c r="C2263" s="64"/>
      <c r="D2263" s="64"/>
      <c r="E2263" s="64"/>
      <c r="F2263" s="19"/>
      <c r="G2263" s="19"/>
      <c r="H2263" s="19"/>
      <c r="I2263" s="14"/>
      <c r="Q2263" s="14"/>
      <c r="R2263" s="14"/>
      <c r="T2263" s="14"/>
      <c r="W2263" s="14"/>
      <c r="Y2263" s="14"/>
      <c r="AA2263" s="14"/>
      <c r="AC2263" s="66"/>
    </row>
    <row r="2264" spans="1:29" s="65" customFormat="1" hidden="1">
      <c r="A2264" s="19"/>
      <c r="B2264" s="64"/>
      <c r="C2264" s="64"/>
      <c r="D2264" s="64"/>
      <c r="E2264" s="64"/>
      <c r="F2264" s="19"/>
      <c r="G2264" s="19"/>
      <c r="H2264" s="19"/>
      <c r="I2264" s="14"/>
      <c r="Q2264" s="14"/>
      <c r="R2264" s="14"/>
      <c r="T2264" s="14"/>
      <c r="W2264" s="14"/>
      <c r="Y2264" s="14"/>
      <c r="AA2264" s="14"/>
      <c r="AC2264" s="66"/>
    </row>
    <row r="2265" spans="1:29" s="65" customFormat="1" hidden="1">
      <c r="A2265" s="19"/>
      <c r="B2265" s="64"/>
      <c r="C2265" s="64"/>
      <c r="D2265" s="64"/>
      <c r="E2265" s="64"/>
      <c r="F2265" s="19"/>
      <c r="G2265" s="19"/>
      <c r="H2265" s="19"/>
      <c r="I2265" s="14"/>
      <c r="Q2265" s="14"/>
      <c r="R2265" s="14"/>
      <c r="T2265" s="14"/>
      <c r="W2265" s="14"/>
      <c r="Y2265" s="14"/>
      <c r="AA2265" s="14"/>
      <c r="AC2265" s="66"/>
    </row>
    <row r="2266" spans="1:29" s="65" customFormat="1" hidden="1">
      <c r="A2266" s="19"/>
      <c r="B2266" s="64"/>
      <c r="C2266" s="64"/>
      <c r="D2266" s="64"/>
      <c r="E2266" s="64"/>
      <c r="F2266" s="19"/>
      <c r="G2266" s="19"/>
      <c r="H2266" s="19"/>
      <c r="I2266" s="14"/>
      <c r="Q2266" s="14"/>
      <c r="R2266" s="14"/>
      <c r="T2266" s="14"/>
      <c r="W2266" s="14"/>
      <c r="Y2266" s="14"/>
      <c r="AA2266" s="14"/>
      <c r="AC2266" s="66"/>
    </row>
    <row r="2267" spans="1:29" s="65" customFormat="1" hidden="1">
      <c r="A2267" s="19"/>
      <c r="B2267" s="64"/>
      <c r="C2267" s="64"/>
      <c r="D2267" s="64"/>
      <c r="E2267" s="64"/>
      <c r="F2267" s="19"/>
      <c r="G2267" s="19"/>
      <c r="H2267" s="19"/>
      <c r="I2267" s="14"/>
      <c r="Q2267" s="14"/>
      <c r="R2267" s="14"/>
      <c r="T2267" s="14"/>
      <c r="W2267" s="14"/>
      <c r="Y2267" s="14"/>
      <c r="AA2267" s="14"/>
      <c r="AC2267" s="66"/>
    </row>
    <row r="2268" spans="1:29" s="65" customFormat="1" hidden="1">
      <c r="A2268" s="19"/>
      <c r="B2268" s="64"/>
      <c r="C2268" s="64"/>
      <c r="D2268" s="64"/>
      <c r="E2268" s="64"/>
      <c r="F2268" s="19"/>
      <c r="G2268" s="19"/>
      <c r="H2268" s="19"/>
      <c r="I2268" s="14"/>
      <c r="Q2268" s="14"/>
      <c r="R2268" s="14"/>
      <c r="T2268" s="14"/>
      <c r="W2268" s="14"/>
      <c r="Y2268" s="14"/>
      <c r="AA2268" s="14"/>
      <c r="AC2268" s="66"/>
    </row>
    <row r="2269" spans="1:29" s="65" customFormat="1" hidden="1">
      <c r="A2269" s="19"/>
      <c r="B2269" s="64"/>
      <c r="C2269" s="64"/>
      <c r="D2269" s="64"/>
      <c r="E2269" s="64"/>
      <c r="F2269" s="19"/>
      <c r="G2269" s="19"/>
      <c r="H2269" s="19"/>
      <c r="I2269" s="14"/>
      <c r="Q2269" s="14"/>
      <c r="R2269" s="14"/>
      <c r="T2269" s="14"/>
      <c r="W2269" s="14"/>
      <c r="Y2269" s="14"/>
      <c r="AA2269" s="14"/>
      <c r="AC2269" s="66"/>
    </row>
    <row r="2270" spans="1:29" s="65" customFormat="1" hidden="1">
      <c r="A2270" s="19"/>
      <c r="B2270" s="64"/>
      <c r="C2270" s="64"/>
      <c r="D2270" s="64"/>
      <c r="E2270" s="64"/>
      <c r="F2270" s="19"/>
      <c r="G2270" s="19"/>
      <c r="H2270" s="19"/>
      <c r="I2270" s="14"/>
      <c r="Q2270" s="14"/>
      <c r="R2270" s="14"/>
      <c r="T2270" s="14"/>
      <c r="W2270" s="14"/>
      <c r="Y2270" s="14"/>
      <c r="AA2270" s="14"/>
      <c r="AC2270" s="66"/>
    </row>
    <row r="2271" spans="1:29" s="65" customFormat="1" hidden="1">
      <c r="A2271" s="19"/>
      <c r="B2271" s="64"/>
      <c r="C2271" s="64"/>
      <c r="D2271" s="64"/>
      <c r="E2271" s="64"/>
      <c r="F2271" s="19"/>
      <c r="G2271" s="19"/>
      <c r="H2271" s="19"/>
      <c r="I2271" s="14"/>
      <c r="Q2271" s="14"/>
      <c r="R2271" s="14"/>
      <c r="T2271" s="14"/>
      <c r="W2271" s="14"/>
      <c r="Y2271" s="14"/>
      <c r="AA2271" s="14"/>
      <c r="AC2271" s="66"/>
    </row>
    <row r="2272" spans="1:29" s="65" customFormat="1" hidden="1">
      <c r="A2272" s="19"/>
      <c r="B2272" s="64"/>
      <c r="C2272" s="64"/>
      <c r="D2272" s="64"/>
      <c r="E2272" s="64"/>
      <c r="F2272" s="19"/>
      <c r="G2272" s="19"/>
      <c r="H2272" s="19"/>
      <c r="I2272" s="14"/>
      <c r="Q2272" s="14"/>
      <c r="R2272" s="14"/>
      <c r="T2272" s="14"/>
      <c r="W2272" s="14"/>
      <c r="Y2272" s="14"/>
      <c r="AA2272" s="14"/>
      <c r="AC2272" s="66"/>
    </row>
    <row r="2273" spans="1:29" s="65" customFormat="1" hidden="1">
      <c r="A2273" s="19"/>
      <c r="B2273" s="64"/>
      <c r="C2273" s="64"/>
      <c r="D2273" s="64"/>
      <c r="E2273" s="64"/>
      <c r="F2273" s="19"/>
      <c r="G2273" s="19"/>
      <c r="H2273" s="19"/>
      <c r="I2273" s="14"/>
      <c r="Q2273" s="14"/>
      <c r="R2273" s="14"/>
      <c r="T2273" s="14"/>
      <c r="W2273" s="14"/>
      <c r="Y2273" s="14"/>
      <c r="AA2273" s="14"/>
      <c r="AC2273" s="66"/>
    </row>
    <row r="2274" spans="1:29" s="65" customFormat="1" hidden="1">
      <c r="A2274" s="19"/>
      <c r="B2274" s="64"/>
      <c r="C2274" s="64"/>
      <c r="D2274" s="64"/>
      <c r="E2274" s="64"/>
      <c r="F2274" s="19"/>
      <c r="G2274" s="19"/>
      <c r="H2274" s="19"/>
      <c r="I2274" s="14"/>
      <c r="Q2274" s="14"/>
      <c r="R2274" s="14"/>
      <c r="T2274" s="14"/>
      <c r="W2274" s="14"/>
      <c r="Y2274" s="14"/>
      <c r="AA2274" s="14"/>
      <c r="AC2274" s="66"/>
    </row>
    <row r="2275" spans="1:29" s="65" customFormat="1" hidden="1">
      <c r="A2275" s="19"/>
      <c r="B2275" s="64"/>
      <c r="C2275" s="64"/>
      <c r="D2275" s="64"/>
      <c r="E2275" s="64"/>
      <c r="F2275" s="19"/>
      <c r="G2275" s="19"/>
      <c r="H2275" s="19"/>
      <c r="I2275" s="14"/>
      <c r="Q2275" s="14"/>
      <c r="R2275" s="14"/>
      <c r="T2275" s="14"/>
      <c r="W2275" s="14"/>
      <c r="Y2275" s="14"/>
      <c r="AA2275" s="14"/>
      <c r="AC2275" s="66"/>
    </row>
    <row r="2276" spans="1:29" s="65" customFormat="1" hidden="1">
      <c r="A2276" s="19"/>
      <c r="B2276" s="64"/>
      <c r="C2276" s="64"/>
      <c r="D2276" s="64"/>
      <c r="E2276" s="64"/>
      <c r="F2276" s="19"/>
      <c r="G2276" s="19"/>
      <c r="H2276" s="19"/>
      <c r="I2276" s="14"/>
      <c r="Q2276" s="14"/>
      <c r="R2276" s="14"/>
      <c r="T2276" s="14"/>
      <c r="W2276" s="14"/>
      <c r="Y2276" s="14"/>
      <c r="AA2276" s="14"/>
      <c r="AC2276" s="66"/>
    </row>
    <row r="2277" spans="1:29" s="65" customFormat="1" hidden="1">
      <c r="A2277" s="19"/>
      <c r="B2277" s="64"/>
      <c r="C2277" s="64"/>
      <c r="D2277" s="64"/>
      <c r="E2277" s="64"/>
      <c r="F2277" s="19"/>
      <c r="G2277" s="19"/>
      <c r="H2277" s="19"/>
      <c r="I2277" s="14"/>
      <c r="Q2277" s="14"/>
      <c r="R2277" s="14"/>
      <c r="T2277" s="14"/>
      <c r="W2277" s="14"/>
      <c r="Y2277" s="14"/>
      <c r="AA2277" s="14"/>
      <c r="AC2277" s="66"/>
    </row>
    <row r="2278" spans="1:29" s="65" customFormat="1" hidden="1">
      <c r="A2278" s="19"/>
      <c r="B2278" s="64"/>
      <c r="C2278" s="64"/>
      <c r="D2278" s="64"/>
      <c r="E2278" s="64"/>
      <c r="F2278" s="19"/>
      <c r="G2278" s="19"/>
      <c r="H2278" s="19"/>
      <c r="I2278" s="14"/>
      <c r="Q2278" s="14"/>
      <c r="R2278" s="14"/>
      <c r="T2278" s="14"/>
      <c r="W2278" s="14"/>
      <c r="Y2278" s="14"/>
      <c r="AA2278" s="14"/>
      <c r="AC2278" s="66"/>
    </row>
    <row r="2279" spans="1:29" s="65" customFormat="1" hidden="1">
      <c r="A2279" s="19"/>
      <c r="B2279" s="64"/>
      <c r="C2279" s="64"/>
      <c r="D2279" s="64"/>
      <c r="E2279" s="64"/>
      <c r="F2279" s="19"/>
      <c r="G2279" s="19"/>
      <c r="H2279" s="19"/>
      <c r="I2279" s="14"/>
      <c r="Q2279" s="14"/>
      <c r="R2279" s="14"/>
      <c r="T2279" s="14"/>
      <c r="W2279" s="14"/>
      <c r="Y2279" s="14"/>
      <c r="AA2279" s="14"/>
      <c r="AC2279" s="66"/>
    </row>
    <row r="2280" spans="1:29" s="65" customFormat="1" hidden="1">
      <c r="A2280" s="19"/>
      <c r="B2280" s="64"/>
      <c r="C2280" s="64"/>
      <c r="D2280" s="64"/>
      <c r="E2280" s="64"/>
      <c r="F2280" s="19"/>
      <c r="G2280" s="19"/>
      <c r="H2280" s="19"/>
      <c r="I2280" s="14"/>
      <c r="Q2280" s="14"/>
      <c r="R2280" s="14"/>
      <c r="T2280" s="14"/>
      <c r="W2280" s="14"/>
      <c r="Y2280" s="14"/>
      <c r="AA2280" s="14"/>
      <c r="AC2280" s="66"/>
    </row>
    <row r="2281" spans="1:29" s="65" customFormat="1" hidden="1">
      <c r="A2281" s="19"/>
      <c r="B2281" s="64"/>
      <c r="C2281" s="64"/>
      <c r="D2281" s="64"/>
      <c r="E2281" s="64"/>
      <c r="F2281" s="19"/>
      <c r="G2281" s="19"/>
      <c r="H2281" s="19"/>
      <c r="I2281" s="14"/>
      <c r="Q2281" s="14"/>
      <c r="R2281" s="14"/>
      <c r="T2281" s="14"/>
      <c r="W2281" s="14"/>
      <c r="Y2281" s="14"/>
      <c r="AA2281" s="14"/>
      <c r="AC2281" s="66"/>
    </row>
    <row r="2282" spans="1:29" s="65" customFormat="1" hidden="1">
      <c r="A2282" s="19"/>
      <c r="B2282" s="64"/>
      <c r="C2282" s="64"/>
      <c r="D2282" s="64"/>
      <c r="E2282" s="64"/>
      <c r="F2282" s="19"/>
      <c r="G2282" s="19"/>
      <c r="H2282" s="19"/>
      <c r="I2282" s="14"/>
      <c r="Q2282" s="14"/>
      <c r="R2282" s="14"/>
      <c r="T2282" s="14"/>
      <c r="W2282" s="14"/>
      <c r="Y2282" s="14"/>
      <c r="AA2282" s="14"/>
      <c r="AC2282" s="66"/>
    </row>
    <row r="2283" spans="1:29" s="65" customFormat="1" hidden="1">
      <c r="A2283" s="19"/>
      <c r="B2283" s="64"/>
      <c r="C2283" s="64"/>
      <c r="D2283" s="64"/>
      <c r="E2283" s="64"/>
      <c r="F2283" s="19"/>
      <c r="G2283" s="19"/>
      <c r="H2283" s="19"/>
      <c r="I2283" s="14"/>
      <c r="Q2283" s="14"/>
      <c r="R2283" s="14"/>
      <c r="T2283" s="14"/>
      <c r="W2283" s="14"/>
      <c r="Y2283" s="14"/>
      <c r="AA2283" s="14"/>
      <c r="AC2283" s="66"/>
    </row>
    <row r="2284" spans="1:29" s="65" customFormat="1" hidden="1">
      <c r="A2284" s="19"/>
      <c r="B2284" s="64"/>
      <c r="C2284" s="64"/>
      <c r="D2284" s="64"/>
      <c r="E2284" s="64"/>
      <c r="F2284" s="19"/>
      <c r="G2284" s="19"/>
      <c r="H2284" s="19"/>
      <c r="I2284" s="14"/>
      <c r="Q2284" s="14"/>
      <c r="R2284" s="14"/>
      <c r="T2284" s="14"/>
      <c r="W2284" s="14"/>
      <c r="Y2284" s="14"/>
      <c r="AA2284" s="14"/>
      <c r="AC2284" s="66"/>
    </row>
    <row r="2285" spans="1:29" s="65" customFormat="1" hidden="1">
      <c r="A2285" s="19"/>
      <c r="B2285" s="64"/>
      <c r="C2285" s="64"/>
      <c r="D2285" s="64"/>
      <c r="E2285" s="64"/>
      <c r="F2285" s="19"/>
      <c r="G2285" s="19"/>
      <c r="H2285" s="19"/>
      <c r="I2285" s="14"/>
      <c r="Q2285" s="14"/>
      <c r="R2285" s="14"/>
      <c r="T2285" s="14"/>
      <c r="W2285" s="14"/>
      <c r="Y2285" s="14"/>
      <c r="AA2285" s="14"/>
      <c r="AC2285" s="66"/>
    </row>
    <row r="2286" spans="1:29" s="65" customFormat="1" hidden="1">
      <c r="A2286" s="19"/>
      <c r="B2286" s="64"/>
      <c r="C2286" s="64"/>
      <c r="D2286" s="64"/>
      <c r="E2286" s="64"/>
      <c r="F2286" s="19"/>
      <c r="G2286" s="19"/>
      <c r="H2286" s="19"/>
      <c r="I2286" s="14"/>
      <c r="Q2286" s="14"/>
      <c r="R2286" s="14"/>
      <c r="T2286" s="14"/>
      <c r="W2286" s="14"/>
      <c r="Y2286" s="14"/>
      <c r="AA2286" s="14"/>
      <c r="AC2286" s="66"/>
    </row>
    <row r="2287" spans="1:29" s="65" customFormat="1" hidden="1">
      <c r="A2287" s="19"/>
      <c r="B2287" s="64"/>
      <c r="C2287" s="64"/>
      <c r="D2287" s="64"/>
      <c r="E2287" s="64"/>
      <c r="F2287" s="19"/>
      <c r="G2287" s="19"/>
      <c r="H2287" s="19"/>
      <c r="I2287" s="14"/>
      <c r="Q2287" s="14"/>
      <c r="R2287" s="14"/>
      <c r="T2287" s="14"/>
      <c r="W2287" s="14"/>
      <c r="Y2287" s="14"/>
      <c r="AA2287" s="14"/>
      <c r="AC2287" s="66"/>
    </row>
    <row r="2288" spans="1:29" s="65" customFormat="1" hidden="1">
      <c r="A2288" s="19"/>
      <c r="B2288" s="64"/>
      <c r="C2288" s="64"/>
      <c r="D2288" s="64"/>
      <c r="E2288" s="64"/>
      <c r="F2288" s="19"/>
      <c r="G2288" s="19"/>
      <c r="H2288" s="19"/>
      <c r="I2288" s="14"/>
      <c r="Q2288" s="14"/>
      <c r="R2288" s="14"/>
      <c r="T2288" s="14"/>
      <c r="W2288" s="14"/>
      <c r="Y2288" s="14"/>
      <c r="AA2288" s="14"/>
      <c r="AC2288" s="66"/>
    </row>
    <row r="2289" spans="1:29" s="65" customFormat="1" hidden="1">
      <c r="A2289" s="19"/>
      <c r="B2289" s="64"/>
      <c r="C2289" s="64"/>
      <c r="D2289" s="64"/>
      <c r="E2289" s="64"/>
      <c r="F2289" s="19"/>
      <c r="G2289" s="19"/>
      <c r="H2289" s="19"/>
      <c r="I2289" s="14"/>
      <c r="Q2289" s="14"/>
      <c r="R2289" s="14"/>
      <c r="T2289" s="14"/>
      <c r="W2289" s="14"/>
      <c r="Y2289" s="14"/>
      <c r="AA2289" s="14"/>
      <c r="AC2289" s="66"/>
    </row>
    <row r="2290" spans="1:29" s="65" customFormat="1" hidden="1">
      <c r="A2290" s="19"/>
      <c r="B2290" s="64"/>
      <c r="C2290" s="64"/>
      <c r="D2290" s="64"/>
      <c r="E2290" s="64"/>
      <c r="F2290" s="19"/>
      <c r="G2290" s="19"/>
      <c r="H2290" s="19"/>
      <c r="I2290" s="14"/>
      <c r="Q2290" s="14"/>
      <c r="R2290" s="14"/>
      <c r="T2290" s="14"/>
      <c r="W2290" s="14"/>
      <c r="Y2290" s="14"/>
      <c r="AA2290" s="14"/>
      <c r="AC2290" s="66"/>
    </row>
    <row r="2291" spans="1:29" s="65" customFormat="1" hidden="1">
      <c r="A2291" s="19"/>
      <c r="B2291" s="64"/>
      <c r="C2291" s="64"/>
      <c r="D2291" s="64"/>
      <c r="E2291" s="64"/>
      <c r="F2291" s="19"/>
      <c r="G2291" s="19"/>
      <c r="H2291" s="19"/>
      <c r="I2291" s="14"/>
      <c r="Q2291" s="14"/>
      <c r="R2291" s="14"/>
      <c r="T2291" s="14"/>
      <c r="W2291" s="14"/>
      <c r="Y2291" s="14"/>
      <c r="AA2291" s="14"/>
      <c r="AC2291" s="66"/>
    </row>
    <row r="2292" spans="1:29" s="65" customFormat="1" hidden="1">
      <c r="A2292" s="19"/>
      <c r="B2292" s="64"/>
      <c r="C2292" s="64"/>
      <c r="D2292" s="64"/>
      <c r="E2292" s="64"/>
      <c r="F2292" s="19"/>
      <c r="G2292" s="19"/>
      <c r="H2292" s="19"/>
      <c r="I2292" s="14"/>
      <c r="Q2292" s="14"/>
      <c r="R2292" s="14"/>
      <c r="T2292" s="14"/>
      <c r="W2292" s="14"/>
      <c r="Y2292" s="14"/>
      <c r="AA2292" s="14"/>
      <c r="AC2292" s="66"/>
    </row>
    <row r="2293" spans="1:29" s="65" customFormat="1" hidden="1">
      <c r="A2293" s="19"/>
      <c r="B2293" s="64"/>
      <c r="C2293" s="64"/>
      <c r="D2293" s="64"/>
      <c r="E2293" s="64"/>
      <c r="F2293" s="19"/>
      <c r="G2293" s="19"/>
      <c r="H2293" s="19"/>
      <c r="I2293" s="14"/>
      <c r="Q2293" s="14"/>
      <c r="R2293" s="14"/>
      <c r="T2293" s="14"/>
      <c r="W2293" s="14"/>
      <c r="Y2293" s="14"/>
      <c r="AA2293" s="14"/>
      <c r="AC2293" s="66"/>
    </row>
    <row r="2294" spans="1:29" s="65" customFormat="1" hidden="1">
      <c r="A2294" s="19"/>
      <c r="B2294" s="64"/>
      <c r="C2294" s="64"/>
      <c r="D2294" s="64"/>
      <c r="E2294" s="64"/>
      <c r="F2294" s="19"/>
      <c r="G2294" s="19"/>
      <c r="H2294" s="19"/>
      <c r="I2294" s="14"/>
      <c r="Q2294" s="14"/>
      <c r="R2294" s="14"/>
      <c r="T2294" s="14"/>
      <c r="W2294" s="14"/>
      <c r="Y2294" s="14"/>
      <c r="AA2294" s="14"/>
      <c r="AC2294" s="66"/>
    </row>
    <row r="2295" spans="1:29" s="65" customFormat="1" hidden="1">
      <c r="A2295" s="19"/>
      <c r="B2295" s="64"/>
      <c r="C2295" s="64"/>
      <c r="D2295" s="64"/>
      <c r="E2295" s="64"/>
      <c r="F2295" s="19"/>
      <c r="G2295" s="19"/>
      <c r="H2295" s="19"/>
      <c r="I2295" s="14"/>
      <c r="Q2295" s="14"/>
      <c r="R2295" s="14"/>
      <c r="T2295" s="14"/>
      <c r="W2295" s="14"/>
      <c r="Y2295" s="14"/>
      <c r="AA2295" s="14"/>
      <c r="AC2295" s="66"/>
    </row>
    <row r="2296" spans="1:29" s="65" customFormat="1" hidden="1">
      <c r="A2296" s="19"/>
      <c r="B2296" s="64"/>
      <c r="C2296" s="64"/>
      <c r="D2296" s="64"/>
      <c r="E2296" s="64"/>
      <c r="F2296" s="19"/>
      <c r="G2296" s="19"/>
      <c r="H2296" s="19"/>
      <c r="I2296" s="14"/>
      <c r="Q2296" s="14"/>
      <c r="R2296" s="14"/>
      <c r="T2296" s="14"/>
      <c r="W2296" s="14"/>
      <c r="Y2296" s="14"/>
      <c r="AA2296" s="14"/>
      <c r="AC2296" s="66"/>
    </row>
    <row r="2297" spans="1:29" s="65" customFormat="1" hidden="1">
      <c r="A2297" s="19"/>
      <c r="B2297" s="64"/>
      <c r="C2297" s="64"/>
      <c r="D2297" s="64"/>
      <c r="E2297" s="64"/>
      <c r="F2297" s="19"/>
      <c r="G2297" s="19"/>
      <c r="H2297" s="19"/>
      <c r="I2297" s="14"/>
      <c r="Q2297" s="14"/>
      <c r="R2297" s="14"/>
      <c r="T2297" s="14"/>
      <c r="W2297" s="14"/>
      <c r="Y2297" s="14"/>
      <c r="AA2297" s="14"/>
      <c r="AC2297" s="66"/>
    </row>
    <row r="2298" spans="1:29" s="65" customFormat="1" hidden="1">
      <c r="A2298" s="19"/>
      <c r="B2298" s="64"/>
      <c r="C2298" s="64"/>
      <c r="D2298" s="64"/>
      <c r="E2298" s="64"/>
      <c r="F2298" s="19"/>
      <c r="G2298" s="19"/>
      <c r="H2298" s="19"/>
      <c r="I2298" s="14"/>
      <c r="Q2298" s="14"/>
      <c r="R2298" s="14"/>
      <c r="T2298" s="14"/>
      <c r="W2298" s="14"/>
      <c r="Y2298" s="14"/>
      <c r="AA2298" s="14"/>
      <c r="AC2298" s="66"/>
    </row>
    <row r="2299" spans="1:29" s="65" customFormat="1" hidden="1">
      <c r="A2299" s="19"/>
      <c r="B2299" s="64"/>
      <c r="C2299" s="64"/>
      <c r="D2299" s="64"/>
      <c r="E2299" s="64"/>
      <c r="F2299" s="19"/>
      <c r="G2299" s="19"/>
      <c r="H2299" s="19"/>
      <c r="I2299" s="14"/>
      <c r="Q2299" s="14"/>
      <c r="R2299" s="14"/>
      <c r="T2299" s="14"/>
      <c r="W2299" s="14"/>
      <c r="Y2299" s="14"/>
      <c r="AA2299" s="14"/>
      <c r="AC2299" s="66"/>
    </row>
    <row r="2300" spans="1:29" s="65" customFormat="1" hidden="1">
      <c r="A2300" s="19"/>
      <c r="B2300" s="64"/>
      <c r="C2300" s="64"/>
      <c r="D2300" s="64"/>
      <c r="E2300" s="64"/>
      <c r="F2300" s="19"/>
      <c r="G2300" s="19"/>
      <c r="H2300" s="19"/>
      <c r="I2300" s="14"/>
      <c r="Q2300" s="14"/>
      <c r="R2300" s="14"/>
      <c r="T2300" s="14"/>
      <c r="W2300" s="14"/>
      <c r="Y2300" s="14"/>
      <c r="AA2300" s="14"/>
      <c r="AC2300" s="66"/>
    </row>
    <row r="2301" spans="1:29" s="65" customFormat="1" hidden="1">
      <c r="A2301" s="19"/>
      <c r="B2301" s="64"/>
      <c r="C2301" s="64"/>
      <c r="D2301" s="64"/>
      <c r="E2301" s="64"/>
      <c r="F2301" s="19"/>
      <c r="G2301" s="19"/>
      <c r="H2301" s="19"/>
      <c r="I2301" s="14"/>
      <c r="Q2301" s="14"/>
      <c r="R2301" s="14"/>
      <c r="T2301" s="14"/>
      <c r="W2301" s="14"/>
      <c r="Y2301" s="14"/>
      <c r="AA2301" s="14"/>
      <c r="AC2301" s="66"/>
    </row>
    <row r="2302" spans="1:29" s="65" customFormat="1" hidden="1">
      <c r="A2302" s="19"/>
      <c r="B2302" s="64"/>
      <c r="C2302" s="64"/>
      <c r="D2302" s="64"/>
      <c r="E2302" s="64"/>
      <c r="F2302" s="19"/>
      <c r="G2302" s="19"/>
      <c r="H2302" s="19"/>
      <c r="I2302" s="14"/>
      <c r="Q2302" s="14"/>
      <c r="R2302" s="14"/>
      <c r="T2302" s="14"/>
      <c r="W2302" s="14"/>
      <c r="Y2302" s="14"/>
      <c r="AA2302" s="14"/>
      <c r="AC2302" s="66"/>
    </row>
    <row r="2303" spans="1:29" s="65" customFormat="1" hidden="1">
      <c r="A2303" s="19"/>
      <c r="B2303" s="64"/>
      <c r="C2303" s="64"/>
      <c r="D2303" s="64"/>
      <c r="E2303" s="64"/>
      <c r="F2303" s="19"/>
      <c r="G2303" s="19"/>
      <c r="H2303" s="19"/>
      <c r="I2303" s="14"/>
      <c r="Q2303" s="14"/>
      <c r="R2303" s="14"/>
      <c r="T2303" s="14"/>
      <c r="W2303" s="14"/>
      <c r="Y2303" s="14"/>
      <c r="AA2303" s="14"/>
      <c r="AC2303" s="66"/>
    </row>
    <row r="2304" spans="1:29" s="65" customFormat="1" hidden="1">
      <c r="A2304" s="19"/>
      <c r="B2304" s="64"/>
      <c r="C2304" s="64"/>
      <c r="D2304" s="64"/>
      <c r="E2304" s="64"/>
      <c r="F2304" s="19"/>
      <c r="G2304" s="19"/>
      <c r="H2304" s="19"/>
      <c r="I2304" s="14"/>
      <c r="Q2304" s="14"/>
      <c r="R2304" s="14"/>
      <c r="T2304" s="14"/>
      <c r="W2304" s="14"/>
      <c r="Y2304" s="14"/>
      <c r="AA2304" s="14"/>
      <c r="AC2304" s="66"/>
    </row>
    <row r="2305" spans="1:29" s="65" customFormat="1" hidden="1">
      <c r="A2305" s="19"/>
      <c r="B2305" s="64"/>
      <c r="C2305" s="64"/>
      <c r="D2305" s="64"/>
      <c r="E2305" s="64"/>
      <c r="F2305" s="19"/>
      <c r="G2305" s="19"/>
      <c r="H2305" s="19"/>
      <c r="I2305" s="14"/>
      <c r="Q2305" s="14"/>
      <c r="R2305" s="14"/>
      <c r="T2305" s="14"/>
      <c r="W2305" s="14"/>
      <c r="Y2305" s="14"/>
      <c r="AA2305" s="14"/>
      <c r="AC2305" s="66"/>
    </row>
    <row r="2306" spans="1:29" s="65" customFormat="1" hidden="1">
      <c r="A2306" s="19"/>
      <c r="B2306" s="64"/>
      <c r="C2306" s="64"/>
      <c r="D2306" s="64"/>
      <c r="E2306" s="64"/>
      <c r="F2306" s="19"/>
      <c r="G2306" s="19"/>
      <c r="H2306" s="19"/>
      <c r="I2306" s="14"/>
      <c r="Q2306" s="14"/>
      <c r="R2306" s="14"/>
      <c r="T2306" s="14"/>
      <c r="W2306" s="14"/>
      <c r="Y2306" s="14"/>
      <c r="AA2306" s="14"/>
      <c r="AC2306" s="66"/>
    </row>
    <row r="2307" spans="1:29" s="65" customFormat="1" hidden="1">
      <c r="A2307" s="19"/>
      <c r="B2307" s="64"/>
      <c r="C2307" s="64"/>
      <c r="D2307" s="64"/>
      <c r="E2307" s="64"/>
      <c r="F2307" s="19"/>
      <c r="G2307" s="19"/>
      <c r="H2307" s="19"/>
      <c r="I2307" s="14"/>
      <c r="Q2307" s="14"/>
      <c r="R2307" s="14"/>
      <c r="T2307" s="14"/>
      <c r="W2307" s="14"/>
      <c r="Y2307" s="14"/>
      <c r="AA2307" s="14"/>
      <c r="AC2307" s="66"/>
    </row>
    <row r="2308" spans="1:29" s="65" customFormat="1" hidden="1">
      <c r="A2308" s="19"/>
      <c r="B2308" s="64"/>
      <c r="C2308" s="64"/>
      <c r="D2308" s="64"/>
      <c r="E2308" s="64"/>
      <c r="F2308" s="19"/>
      <c r="G2308" s="19"/>
      <c r="H2308" s="19"/>
      <c r="I2308" s="14"/>
      <c r="Q2308" s="14"/>
      <c r="R2308" s="14"/>
      <c r="T2308" s="14"/>
      <c r="W2308" s="14"/>
      <c r="Y2308" s="14"/>
      <c r="AA2308" s="14"/>
      <c r="AC2308" s="66"/>
    </row>
    <row r="2309" spans="1:29" s="65" customFormat="1" hidden="1">
      <c r="A2309" s="19"/>
      <c r="B2309" s="64"/>
      <c r="C2309" s="64"/>
      <c r="D2309" s="64"/>
      <c r="E2309" s="64"/>
      <c r="F2309" s="19"/>
      <c r="G2309" s="19"/>
      <c r="H2309" s="19"/>
      <c r="I2309" s="14"/>
      <c r="Q2309" s="14"/>
      <c r="R2309" s="14"/>
      <c r="T2309" s="14"/>
      <c r="W2309" s="14"/>
      <c r="Y2309" s="14"/>
      <c r="AA2309" s="14"/>
      <c r="AC2309" s="66"/>
    </row>
    <row r="2310" spans="1:29" s="65" customFormat="1" hidden="1">
      <c r="A2310" s="19"/>
      <c r="B2310" s="64"/>
      <c r="C2310" s="64"/>
      <c r="D2310" s="64"/>
      <c r="E2310" s="64"/>
      <c r="F2310" s="19"/>
      <c r="G2310" s="19"/>
      <c r="H2310" s="19"/>
      <c r="I2310" s="14"/>
      <c r="Q2310" s="14"/>
      <c r="R2310" s="14"/>
      <c r="T2310" s="14"/>
      <c r="W2310" s="14"/>
      <c r="Y2310" s="14"/>
      <c r="AA2310" s="14"/>
      <c r="AC2310" s="66"/>
    </row>
    <row r="2311" spans="1:29" s="65" customFormat="1" hidden="1">
      <c r="A2311" s="19"/>
      <c r="B2311" s="64"/>
      <c r="C2311" s="64"/>
      <c r="D2311" s="64"/>
      <c r="E2311" s="64"/>
      <c r="F2311" s="19"/>
      <c r="G2311" s="19"/>
      <c r="H2311" s="19"/>
      <c r="I2311" s="14"/>
      <c r="Q2311" s="14"/>
      <c r="R2311" s="14"/>
      <c r="T2311" s="14"/>
      <c r="W2311" s="14"/>
      <c r="Y2311" s="14"/>
      <c r="AA2311" s="14"/>
      <c r="AC2311" s="66"/>
    </row>
    <row r="2312" spans="1:29" s="65" customFormat="1" hidden="1">
      <c r="A2312" s="19"/>
      <c r="B2312" s="64"/>
      <c r="C2312" s="64"/>
      <c r="D2312" s="64"/>
      <c r="E2312" s="64"/>
      <c r="F2312" s="19"/>
      <c r="G2312" s="19"/>
      <c r="H2312" s="19"/>
      <c r="I2312" s="14"/>
      <c r="Q2312" s="14"/>
      <c r="R2312" s="14"/>
      <c r="T2312" s="14"/>
      <c r="W2312" s="14"/>
      <c r="Y2312" s="14"/>
      <c r="AA2312" s="14"/>
      <c r="AC2312" s="66"/>
    </row>
    <row r="2313" spans="1:29" s="65" customFormat="1" hidden="1">
      <c r="A2313" s="19"/>
      <c r="B2313" s="64"/>
      <c r="C2313" s="64"/>
      <c r="D2313" s="64"/>
      <c r="E2313" s="64"/>
      <c r="F2313" s="19"/>
      <c r="G2313" s="19"/>
      <c r="I2313" s="14"/>
      <c r="Q2313" s="14"/>
      <c r="R2313" s="14"/>
      <c r="T2313" s="14"/>
      <c r="W2313" s="14"/>
      <c r="Y2313" s="14"/>
      <c r="AA2313" s="14"/>
      <c r="AC2313" s="66"/>
    </row>
    <row r="2314" spans="1:29" s="65" customFormat="1" hidden="1">
      <c r="A2314" s="19"/>
      <c r="B2314" s="64"/>
      <c r="C2314" s="64"/>
      <c r="D2314" s="64"/>
      <c r="E2314" s="64"/>
      <c r="F2314" s="19"/>
      <c r="G2314" s="19"/>
      <c r="I2314" s="14"/>
      <c r="Q2314" s="14"/>
      <c r="R2314" s="14"/>
      <c r="T2314" s="14"/>
      <c r="W2314" s="14"/>
      <c r="Y2314" s="14"/>
      <c r="AA2314" s="14"/>
      <c r="AC2314" s="66"/>
    </row>
    <row r="2315" spans="1:29" s="65" customFormat="1" hidden="1">
      <c r="A2315" s="19"/>
      <c r="B2315" s="64"/>
      <c r="C2315" s="64"/>
      <c r="D2315" s="64"/>
      <c r="E2315" s="64"/>
      <c r="F2315" s="19"/>
      <c r="G2315" s="19"/>
      <c r="I2315" s="14"/>
      <c r="Q2315" s="14"/>
      <c r="R2315" s="14"/>
      <c r="T2315" s="14"/>
      <c r="W2315" s="14"/>
      <c r="Y2315" s="14"/>
      <c r="AA2315" s="14"/>
      <c r="AC2315" s="66"/>
    </row>
    <row r="2316" spans="1:29" s="65" customFormat="1" hidden="1">
      <c r="A2316" s="19"/>
      <c r="B2316" s="64"/>
      <c r="C2316" s="64"/>
      <c r="D2316" s="64"/>
      <c r="E2316" s="64"/>
      <c r="F2316" s="19"/>
      <c r="G2316" s="19"/>
      <c r="I2316" s="14"/>
      <c r="Q2316" s="14"/>
      <c r="R2316" s="14"/>
      <c r="T2316" s="14"/>
      <c r="W2316" s="14"/>
      <c r="Y2316" s="14"/>
      <c r="AA2316" s="14"/>
      <c r="AC2316" s="66"/>
    </row>
    <row r="2317" spans="1:29" s="65" customFormat="1" hidden="1">
      <c r="A2317" s="19"/>
      <c r="B2317" s="64"/>
      <c r="C2317" s="64"/>
      <c r="D2317" s="64"/>
      <c r="E2317" s="64"/>
      <c r="F2317" s="19"/>
      <c r="G2317" s="19"/>
      <c r="I2317" s="14"/>
      <c r="Q2317" s="14"/>
      <c r="R2317" s="14"/>
      <c r="T2317" s="14"/>
      <c r="W2317" s="14"/>
      <c r="Y2317" s="14"/>
      <c r="AA2317" s="14"/>
      <c r="AC2317" s="66"/>
    </row>
    <row r="2318" spans="1:29" s="65" customFormat="1" hidden="1">
      <c r="A2318" s="19"/>
      <c r="B2318" s="64"/>
      <c r="C2318" s="64"/>
      <c r="D2318" s="64"/>
      <c r="E2318" s="64"/>
      <c r="F2318" s="19"/>
      <c r="G2318" s="19"/>
      <c r="I2318" s="14"/>
      <c r="Q2318" s="14"/>
      <c r="R2318" s="14"/>
      <c r="T2318" s="14"/>
      <c r="W2318" s="14"/>
      <c r="Y2318" s="14"/>
      <c r="AA2318" s="14"/>
      <c r="AC2318" s="66"/>
    </row>
    <row r="2319" spans="1:29" s="65" customFormat="1" hidden="1">
      <c r="A2319" s="19"/>
      <c r="B2319" s="64"/>
      <c r="C2319" s="64"/>
      <c r="D2319" s="64"/>
      <c r="E2319" s="64"/>
      <c r="F2319" s="19"/>
      <c r="G2319" s="19"/>
      <c r="I2319" s="14"/>
      <c r="Q2319" s="14"/>
      <c r="R2319" s="14"/>
      <c r="T2319" s="14"/>
      <c r="W2319" s="14"/>
      <c r="Y2319" s="14"/>
      <c r="AA2319" s="14"/>
      <c r="AC2319" s="66"/>
    </row>
    <row r="2320" spans="1:29" s="65" customFormat="1" hidden="1">
      <c r="A2320" s="19"/>
      <c r="B2320" s="64"/>
      <c r="C2320" s="64"/>
      <c r="D2320" s="64"/>
      <c r="E2320" s="64"/>
      <c r="F2320" s="19"/>
      <c r="G2320" s="19"/>
      <c r="I2320" s="14"/>
      <c r="Q2320" s="14"/>
      <c r="R2320" s="14"/>
      <c r="T2320" s="14"/>
      <c r="W2320" s="14"/>
      <c r="Y2320" s="14"/>
      <c r="AA2320" s="14"/>
      <c r="AC2320" s="66"/>
    </row>
    <row r="2321" spans="1:29" s="65" customFormat="1" hidden="1">
      <c r="A2321" s="19"/>
      <c r="B2321" s="64"/>
      <c r="C2321" s="64"/>
      <c r="D2321" s="64"/>
      <c r="E2321" s="64"/>
      <c r="F2321" s="19"/>
      <c r="G2321" s="19"/>
      <c r="I2321" s="14"/>
      <c r="Q2321" s="14"/>
      <c r="R2321" s="14"/>
      <c r="T2321" s="14"/>
      <c r="W2321" s="14"/>
      <c r="Y2321" s="14"/>
      <c r="AA2321" s="14"/>
      <c r="AC2321" s="66"/>
    </row>
    <row r="2322" spans="1:29" s="65" customFormat="1" hidden="1">
      <c r="A2322" s="19"/>
      <c r="B2322" s="64"/>
      <c r="C2322" s="64"/>
      <c r="D2322" s="64"/>
      <c r="E2322" s="64"/>
      <c r="F2322" s="19"/>
      <c r="G2322" s="19"/>
      <c r="I2322" s="14"/>
      <c r="Q2322" s="14"/>
      <c r="R2322" s="14"/>
      <c r="T2322" s="14"/>
      <c r="W2322" s="14"/>
      <c r="Y2322" s="14"/>
      <c r="AA2322" s="14"/>
      <c r="AC2322" s="66"/>
    </row>
    <row r="2323" spans="1:29" s="65" customFormat="1" hidden="1">
      <c r="A2323" s="19"/>
      <c r="B2323" s="64"/>
      <c r="C2323" s="64"/>
      <c r="D2323" s="64"/>
      <c r="E2323" s="64"/>
      <c r="F2323" s="19"/>
      <c r="G2323" s="19"/>
      <c r="I2323" s="14"/>
      <c r="Q2323" s="14"/>
      <c r="R2323" s="14"/>
      <c r="T2323" s="14"/>
      <c r="W2323" s="14"/>
      <c r="Y2323" s="14"/>
      <c r="AA2323" s="14"/>
      <c r="AC2323" s="66"/>
    </row>
    <row r="2324" spans="1:29" s="65" customFormat="1" hidden="1">
      <c r="A2324" s="19"/>
      <c r="B2324" s="64"/>
      <c r="C2324" s="64"/>
      <c r="D2324" s="64"/>
      <c r="E2324" s="64"/>
      <c r="F2324" s="19"/>
      <c r="G2324" s="19"/>
      <c r="I2324" s="14"/>
      <c r="Q2324" s="14"/>
      <c r="R2324" s="14"/>
      <c r="T2324" s="14"/>
      <c r="W2324" s="14"/>
      <c r="Y2324" s="14"/>
      <c r="AA2324" s="14"/>
      <c r="AC2324" s="66"/>
    </row>
    <row r="2325" spans="1:29" s="65" customFormat="1" hidden="1">
      <c r="A2325" s="19"/>
      <c r="B2325" s="64"/>
      <c r="C2325" s="64"/>
      <c r="D2325" s="64"/>
      <c r="E2325" s="64"/>
      <c r="F2325" s="19"/>
      <c r="G2325" s="19"/>
      <c r="I2325" s="14"/>
      <c r="Q2325" s="14"/>
      <c r="R2325" s="14"/>
      <c r="T2325" s="14"/>
      <c r="W2325" s="14"/>
      <c r="Y2325" s="14"/>
      <c r="AA2325" s="14"/>
      <c r="AC2325" s="66"/>
    </row>
    <row r="2326" spans="1:29" s="65" customFormat="1" hidden="1">
      <c r="A2326" s="19"/>
      <c r="B2326" s="64"/>
      <c r="C2326" s="64"/>
      <c r="D2326" s="64"/>
      <c r="E2326" s="64"/>
      <c r="F2326" s="19"/>
      <c r="G2326" s="19"/>
      <c r="I2326" s="14"/>
      <c r="Q2326" s="14"/>
      <c r="R2326" s="14"/>
      <c r="T2326" s="14"/>
      <c r="W2326" s="14"/>
      <c r="Y2326" s="14"/>
      <c r="AA2326" s="14"/>
      <c r="AC2326" s="66"/>
    </row>
    <row r="2327" spans="1:29" s="65" customFormat="1" hidden="1">
      <c r="A2327" s="19"/>
      <c r="B2327" s="64"/>
      <c r="C2327" s="64"/>
      <c r="D2327" s="64"/>
      <c r="E2327" s="64"/>
      <c r="F2327" s="19"/>
      <c r="G2327" s="19"/>
      <c r="I2327" s="14"/>
      <c r="Q2327" s="14"/>
      <c r="R2327" s="14"/>
      <c r="T2327" s="14"/>
      <c r="W2327" s="14"/>
      <c r="Y2327" s="14"/>
      <c r="AA2327" s="14"/>
      <c r="AC2327" s="66"/>
    </row>
    <row r="2328" spans="1:29" s="65" customFormat="1" hidden="1">
      <c r="A2328" s="19"/>
      <c r="B2328" s="64"/>
      <c r="C2328" s="64"/>
      <c r="D2328" s="64"/>
      <c r="E2328" s="64"/>
      <c r="F2328" s="19"/>
      <c r="G2328" s="19"/>
      <c r="I2328" s="14"/>
      <c r="Q2328" s="14"/>
      <c r="R2328" s="14"/>
      <c r="T2328" s="14"/>
      <c r="W2328" s="14"/>
      <c r="Y2328" s="14"/>
      <c r="AA2328" s="14"/>
      <c r="AC2328" s="66"/>
    </row>
    <row r="2329" spans="1:29" s="65" customFormat="1" hidden="1">
      <c r="A2329" s="19"/>
      <c r="B2329" s="64"/>
      <c r="C2329" s="64"/>
      <c r="D2329" s="64"/>
      <c r="E2329" s="64"/>
      <c r="F2329" s="19"/>
      <c r="G2329" s="19"/>
      <c r="I2329" s="14"/>
      <c r="Q2329" s="14"/>
      <c r="R2329" s="14"/>
      <c r="T2329" s="14"/>
      <c r="W2329" s="14"/>
      <c r="Y2329" s="14"/>
      <c r="AA2329" s="14"/>
      <c r="AC2329" s="66"/>
    </row>
    <row r="2330" spans="1:29" s="65" customFormat="1" hidden="1">
      <c r="A2330" s="19"/>
      <c r="B2330" s="64"/>
      <c r="C2330" s="64"/>
      <c r="D2330" s="64"/>
      <c r="E2330" s="64"/>
      <c r="F2330" s="19"/>
      <c r="G2330" s="19"/>
      <c r="I2330" s="14"/>
      <c r="Q2330" s="14"/>
      <c r="R2330" s="14"/>
      <c r="T2330" s="14"/>
      <c r="W2330" s="14"/>
      <c r="Y2330" s="14"/>
      <c r="AA2330" s="14"/>
      <c r="AC2330" s="66"/>
    </row>
    <row r="2331" spans="1:29" s="65" customFormat="1" hidden="1">
      <c r="A2331" s="19"/>
      <c r="B2331" s="64"/>
      <c r="C2331" s="64"/>
      <c r="D2331" s="64"/>
      <c r="E2331" s="64"/>
      <c r="F2331" s="19"/>
      <c r="G2331" s="19"/>
      <c r="I2331" s="14"/>
      <c r="Q2331" s="14"/>
      <c r="R2331" s="14"/>
      <c r="T2331" s="14"/>
      <c r="W2331" s="14"/>
      <c r="Y2331" s="14"/>
      <c r="AA2331" s="14"/>
      <c r="AC2331" s="66"/>
    </row>
    <row r="2332" spans="1:29" s="65" customFormat="1" hidden="1">
      <c r="A2332" s="19"/>
      <c r="B2332" s="64"/>
      <c r="C2332" s="64"/>
      <c r="D2332" s="64"/>
      <c r="E2332" s="64"/>
      <c r="F2332" s="19"/>
      <c r="G2332" s="19"/>
      <c r="I2332" s="14"/>
      <c r="Q2332" s="14"/>
      <c r="R2332" s="14"/>
      <c r="T2332" s="14"/>
      <c r="W2332" s="14"/>
      <c r="Y2332" s="14"/>
      <c r="AA2332" s="14"/>
      <c r="AC2332" s="66"/>
    </row>
    <row r="2333" spans="1:29" s="65" customFormat="1" hidden="1">
      <c r="A2333" s="19"/>
      <c r="B2333" s="64"/>
      <c r="C2333" s="64"/>
      <c r="D2333" s="64"/>
      <c r="E2333" s="64"/>
      <c r="F2333" s="19"/>
      <c r="G2333" s="19"/>
      <c r="I2333" s="14"/>
      <c r="Q2333" s="14"/>
      <c r="R2333" s="14"/>
      <c r="T2333" s="14"/>
      <c r="W2333" s="14"/>
      <c r="Y2333" s="14"/>
      <c r="AA2333" s="14"/>
      <c r="AC2333" s="66"/>
    </row>
    <row r="2334" spans="1:29" s="65" customFormat="1" hidden="1">
      <c r="A2334" s="19"/>
      <c r="B2334" s="64"/>
      <c r="C2334" s="64"/>
      <c r="D2334" s="64"/>
      <c r="E2334" s="64"/>
      <c r="F2334" s="19"/>
      <c r="G2334" s="19"/>
      <c r="I2334" s="14"/>
      <c r="Q2334" s="14"/>
      <c r="R2334" s="14"/>
      <c r="T2334" s="14"/>
      <c r="W2334" s="14"/>
      <c r="Y2334" s="14"/>
      <c r="AA2334" s="14"/>
      <c r="AC2334" s="66"/>
    </row>
    <row r="2335" spans="1:29" s="65" customFormat="1" hidden="1">
      <c r="A2335" s="19"/>
      <c r="B2335" s="64"/>
      <c r="C2335" s="64"/>
      <c r="D2335" s="64"/>
      <c r="E2335" s="64"/>
      <c r="F2335" s="19"/>
      <c r="G2335" s="19"/>
      <c r="I2335" s="14"/>
      <c r="Q2335" s="14"/>
      <c r="R2335" s="14"/>
      <c r="T2335" s="14"/>
      <c r="W2335" s="14"/>
      <c r="Y2335" s="14"/>
      <c r="AA2335" s="14"/>
      <c r="AC2335" s="66"/>
    </row>
    <row r="2336" spans="1:29" s="65" customFormat="1" hidden="1">
      <c r="A2336" s="19"/>
      <c r="B2336" s="64"/>
      <c r="C2336" s="64"/>
      <c r="D2336" s="64"/>
      <c r="E2336" s="64"/>
      <c r="F2336" s="19"/>
      <c r="G2336" s="19"/>
      <c r="I2336" s="14"/>
      <c r="Q2336" s="14"/>
      <c r="R2336" s="14"/>
      <c r="T2336" s="14"/>
      <c r="W2336" s="14"/>
      <c r="Y2336" s="14"/>
      <c r="AA2336" s="14"/>
      <c r="AC2336" s="66"/>
    </row>
    <row r="2337" spans="1:29" s="65" customFormat="1" hidden="1">
      <c r="A2337" s="19"/>
      <c r="B2337" s="64"/>
      <c r="C2337" s="64"/>
      <c r="D2337" s="64"/>
      <c r="E2337" s="64"/>
      <c r="F2337" s="19"/>
      <c r="G2337" s="19"/>
      <c r="I2337" s="14"/>
      <c r="Q2337" s="14"/>
      <c r="R2337" s="14"/>
      <c r="T2337" s="14"/>
      <c r="W2337" s="14"/>
      <c r="Y2337" s="14"/>
      <c r="AA2337" s="14"/>
      <c r="AC2337" s="66"/>
    </row>
    <row r="2338" spans="1:29" s="65" customFormat="1" hidden="1">
      <c r="A2338" s="19"/>
      <c r="B2338" s="64"/>
      <c r="C2338" s="64"/>
      <c r="D2338" s="64"/>
      <c r="E2338" s="64"/>
      <c r="F2338" s="19"/>
      <c r="G2338" s="19"/>
      <c r="I2338" s="14"/>
      <c r="Q2338" s="14"/>
      <c r="R2338" s="14"/>
      <c r="T2338" s="14"/>
      <c r="W2338" s="14"/>
      <c r="Y2338" s="14"/>
      <c r="AA2338" s="14"/>
      <c r="AC2338" s="66"/>
    </row>
    <row r="2339" spans="1:29" s="65" customFormat="1" hidden="1">
      <c r="A2339" s="19"/>
      <c r="B2339" s="64"/>
      <c r="C2339" s="64"/>
      <c r="D2339" s="64"/>
      <c r="E2339" s="64"/>
      <c r="F2339" s="19"/>
      <c r="G2339" s="19"/>
      <c r="I2339" s="14"/>
      <c r="Q2339" s="14"/>
      <c r="R2339" s="14"/>
      <c r="T2339" s="14"/>
      <c r="W2339" s="14"/>
      <c r="Y2339" s="14"/>
      <c r="AA2339" s="14"/>
      <c r="AC2339" s="66"/>
    </row>
    <row r="2340" spans="1:29" s="65" customFormat="1" hidden="1">
      <c r="A2340" s="19"/>
      <c r="B2340" s="64"/>
      <c r="C2340" s="64"/>
      <c r="D2340" s="64"/>
      <c r="E2340" s="64"/>
      <c r="F2340" s="19"/>
      <c r="G2340" s="19"/>
      <c r="I2340" s="14"/>
      <c r="Q2340" s="14"/>
      <c r="R2340" s="14"/>
      <c r="T2340" s="14"/>
      <c r="W2340" s="14"/>
      <c r="Y2340" s="14"/>
      <c r="AA2340" s="14"/>
      <c r="AC2340" s="66"/>
    </row>
    <row r="2341" spans="1:29" s="65" customFormat="1" hidden="1">
      <c r="A2341" s="19"/>
      <c r="B2341" s="64"/>
      <c r="C2341" s="64"/>
      <c r="D2341" s="64"/>
      <c r="E2341" s="64"/>
      <c r="F2341" s="19"/>
      <c r="G2341" s="19"/>
      <c r="I2341" s="14"/>
      <c r="Q2341" s="14"/>
      <c r="R2341" s="14"/>
      <c r="T2341" s="14"/>
      <c r="W2341" s="14"/>
      <c r="Y2341" s="14"/>
      <c r="AA2341" s="14"/>
      <c r="AC2341" s="66"/>
    </row>
    <row r="2342" spans="1:29" s="65" customFormat="1" hidden="1">
      <c r="A2342" s="19"/>
      <c r="B2342" s="64"/>
      <c r="C2342" s="64"/>
      <c r="D2342" s="64"/>
      <c r="E2342" s="64"/>
      <c r="F2342" s="19"/>
      <c r="G2342" s="19"/>
      <c r="I2342" s="14"/>
      <c r="Q2342" s="14"/>
      <c r="R2342" s="14"/>
      <c r="T2342" s="14"/>
      <c r="W2342" s="14"/>
      <c r="Y2342" s="14"/>
      <c r="AA2342" s="14"/>
      <c r="AC2342" s="66"/>
    </row>
    <row r="2343" spans="1:29" s="65" customFormat="1" hidden="1">
      <c r="A2343" s="19"/>
      <c r="B2343" s="64"/>
      <c r="C2343" s="64"/>
      <c r="D2343" s="64"/>
      <c r="E2343" s="64"/>
      <c r="F2343" s="19"/>
      <c r="G2343" s="19"/>
      <c r="I2343" s="14"/>
      <c r="Q2343" s="14"/>
      <c r="R2343" s="14"/>
      <c r="T2343" s="14"/>
      <c r="W2343" s="14"/>
      <c r="Y2343" s="14"/>
      <c r="AA2343" s="14"/>
      <c r="AC2343" s="66"/>
    </row>
    <row r="2344" spans="1:29" s="65" customFormat="1" hidden="1">
      <c r="A2344" s="19"/>
      <c r="B2344" s="64"/>
      <c r="C2344" s="64"/>
      <c r="D2344" s="64"/>
      <c r="E2344" s="64"/>
      <c r="F2344" s="19"/>
      <c r="G2344" s="19"/>
      <c r="I2344" s="14"/>
      <c r="Q2344" s="14"/>
      <c r="R2344" s="14"/>
      <c r="T2344" s="14"/>
      <c r="W2344" s="14"/>
      <c r="Y2344" s="14"/>
      <c r="AA2344" s="14"/>
      <c r="AC2344" s="66"/>
    </row>
    <row r="2345" spans="1:29" s="65" customFormat="1" hidden="1">
      <c r="A2345" s="19"/>
      <c r="B2345" s="64"/>
      <c r="C2345" s="64"/>
      <c r="D2345" s="64"/>
      <c r="E2345" s="64"/>
      <c r="F2345" s="19"/>
      <c r="G2345" s="19"/>
      <c r="I2345" s="14"/>
      <c r="Q2345" s="14"/>
      <c r="R2345" s="14"/>
      <c r="T2345" s="14"/>
      <c r="W2345" s="14"/>
      <c r="Y2345" s="14"/>
      <c r="AA2345" s="14"/>
      <c r="AC2345" s="66"/>
    </row>
    <row r="2346" spans="1:29" s="65" customFormat="1" hidden="1">
      <c r="A2346" s="19"/>
      <c r="B2346" s="64"/>
      <c r="C2346" s="64"/>
      <c r="D2346" s="64"/>
      <c r="E2346" s="64"/>
      <c r="F2346" s="19"/>
      <c r="G2346" s="19"/>
      <c r="I2346" s="14"/>
      <c r="Q2346" s="14"/>
      <c r="R2346" s="14"/>
      <c r="T2346" s="14"/>
      <c r="W2346" s="14"/>
      <c r="Y2346" s="14"/>
      <c r="AA2346" s="14"/>
      <c r="AC2346" s="66"/>
    </row>
    <row r="2347" spans="1:29" s="65" customFormat="1" hidden="1">
      <c r="A2347" s="19"/>
      <c r="B2347" s="64"/>
      <c r="C2347" s="64"/>
      <c r="D2347" s="64"/>
      <c r="E2347" s="64"/>
      <c r="F2347" s="19"/>
      <c r="G2347" s="19"/>
      <c r="I2347" s="14"/>
      <c r="Q2347" s="14"/>
      <c r="R2347" s="14"/>
      <c r="T2347" s="14"/>
      <c r="W2347" s="14"/>
      <c r="Y2347" s="14"/>
      <c r="AA2347" s="14"/>
      <c r="AC2347" s="66"/>
    </row>
    <row r="2348" spans="1:29" s="65" customFormat="1" hidden="1">
      <c r="A2348" s="19"/>
      <c r="B2348" s="64"/>
      <c r="C2348" s="64"/>
      <c r="D2348" s="64"/>
      <c r="E2348" s="64"/>
      <c r="F2348" s="19"/>
      <c r="G2348" s="19"/>
      <c r="I2348" s="14"/>
      <c r="Q2348" s="14"/>
      <c r="R2348" s="14"/>
      <c r="T2348" s="14"/>
      <c r="W2348" s="14"/>
      <c r="Y2348" s="14"/>
      <c r="AA2348" s="14"/>
      <c r="AC2348" s="66"/>
    </row>
    <row r="2349" spans="1:29" s="65" customFormat="1" hidden="1">
      <c r="A2349" s="19"/>
      <c r="B2349" s="64"/>
      <c r="C2349" s="64"/>
      <c r="D2349" s="64"/>
      <c r="E2349" s="64"/>
      <c r="F2349" s="19"/>
      <c r="G2349" s="19"/>
      <c r="I2349" s="14"/>
      <c r="Q2349" s="14"/>
      <c r="R2349" s="14"/>
      <c r="T2349" s="14"/>
      <c r="W2349" s="14"/>
      <c r="Y2349" s="14"/>
      <c r="AA2349" s="14"/>
      <c r="AC2349" s="66"/>
    </row>
    <row r="2350" spans="1:29" s="65" customFormat="1" hidden="1">
      <c r="A2350" s="19"/>
      <c r="B2350" s="64"/>
      <c r="C2350" s="64"/>
      <c r="D2350" s="64"/>
      <c r="E2350" s="64"/>
      <c r="F2350" s="19"/>
      <c r="G2350" s="19"/>
      <c r="I2350" s="14"/>
      <c r="Q2350" s="14"/>
      <c r="R2350" s="14"/>
      <c r="T2350" s="14"/>
      <c r="W2350" s="14"/>
      <c r="Y2350" s="14"/>
      <c r="AA2350" s="14"/>
      <c r="AC2350" s="66"/>
    </row>
    <row r="2351" spans="1:29" s="65" customFormat="1" hidden="1">
      <c r="A2351" s="19"/>
      <c r="B2351" s="64"/>
      <c r="C2351" s="64"/>
      <c r="D2351" s="64"/>
      <c r="E2351" s="64"/>
      <c r="F2351" s="19"/>
      <c r="G2351" s="19"/>
      <c r="I2351" s="14"/>
      <c r="Q2351" s="14"/>
      <c r="R2351" s="14"/>
      <c r="T2351" s="14"/>
      <c r="W2351" s="14"/>
      <c r="Y2351" s="14"/>
      <c r="AA2351" s="14"/>
      <c r="AC2351" s="66"/>
    </row>
    <row r="2352" spans="1:29" s="65" customFormat="1" hidden="1">
      <c r="A2352" s="19"/>
      <c r="B2352" s="64"/>
      <c r="C2352" s="64"/>
      <c r="D2352" s="64"/>
      <c r="E2352" s="64"/>
      <c r="F2352" s="19"/>
      <c r="G2352" s="19"/>
      <c r="I2352" s="14"/>
      <c r="Q2352" s="14"/>
      <c r="R2352" s="14"/>
      <c r="T2352" s="14"/>
      <c r="W2352" s="14"/>
      <c r="Y2352" s="14"/>
      <c r="AA2352" s="14"/>
      <c r="AC2352" s="66"/>
    </row>
    <row r="2353" spans="1:29" s="65" customFormat="1" hidden="1">
      <c r="A2353" s="19"/>
      <c r="B2353" s="64"/>
      <c r="C2353" s="64"/>
      <c r="D2353" s="64"/>
      <c r="E2353" s="64"/>
      <c r="F2353" s="19"/>
      <c r="G2353" s="19"/>
      <c r="I2353" s="14"/>
      <c r="Q2353" s="14"/>
      <c r="R2353" s="14"/>
      <c r="T2353" s="14"/>
      <c r="W2353" s="14"/>
      <c r="Y2353" s="14"/>
      <c r="AA2353" s="14"/>
      <c r="AC2353" s="66"/>
    </row>
    <row r="2354" spans="1:29" s="65" customFormat="1" hidden="1">
      <c r="A2354" s="19"/>
      <c r="B2354" s="64"/>
      <c r="C2354" s="64"/>
      <c r="D2354" s="64"/>
      <c r="E2354" s="64"/>
      <c r="F2354" s="19"/>
      <c r="G2354" s="19"/>
      <c r="I2354" s="14"/>
      <c r="Q2354" s="14"/>
      <c r="R2354" s="14"/>
      <c r="T2354" s="14"/>
      <c r="W2354" s="14"/>
      <c r="Y2354" s="14"/>
      <c r="AA2354" s="14"/>
      <c r="AC2354" s="66"/>
    </row>
    <row r="2355" spans="1:29" s="65" customFormat="1" hidden="1">
      <c r="A2355" s="19"/>
      <c r="B2355" s="64"/>
      <c r="C2355" s="64"/>
      <c r="D2355" s="64"/>
      <c r="E2355" s="64"/>
      <c r="F2355" s="19"/>
      <c r="G2355" s="19"/>
      <c r="I2355" s="14"/>
      <c r="Q2355" s="14"/>
      <c r="R2355" s="14"/>
      <c r="T2355" s="14"/>
      <c r="W2355" s="14"/>
      <c r="Y2355" s="14"/>
      <c r="AA2355" s="14"/>
      <c r="AC2355" s="66"/>
    </row>
    <row r="2356" spans="1:29" s="65" customFormat="1" hidden="1">
      <c r="A2356" s="19"/>
      <c r="B2356" s="64"/>
      <c r="C2356" s="64"/>
      <c r="D2356" s="64"/>
      <c r="E2356" s="64"/>
      <c r="F2356" s="19"/>
      <c r="G2356" s="19"/>
      <c r="I2356" s="14"/>
      <c r="Q2356" s="14"/>
      <c r="R2356" s="14"/>
      <c r="T2356" s="14"/>
      <c r="W2356" s="14"/>
      <c r="Y2356" s="14"/>
      <c r="AA2356" s="14"/>
      <c r="AC2356" s="66"/>
    </row>
    <row r="2357" spans="1:29" s="65" customFormat="1" hidden="1">
      <c r="A2357" s="19"/>
      <c r="B2357" s="64"/>
      <c r="C2357" s="64"/>
      <c r="D2357" s="64"/>
      <c r="E2357" s="64"/>
      <c r="F2357" s="19"/>
      <c r="G2357" s="19"/>
      <c r="I2357" s="14"/>
      <c r="Q2357" s="14"/>
      <c r="R2357" s="14"/>
      <c r="T2357" s="14"/>
      <c r="W2357" s="14"/>
      <c r="Y2357" s="14"/>
      <c r="AA2357" s="14"/>
      <c r="AC2357" s="66"/>
    </row>
    <row r="2358" spans="1:29" s="65" customFormat="1" hidden="1">
      <c r="A2358" s="19"/>
      <c r="B2358" s="64"/>
      <c r="C2358" s="64"/>
      <c r="D2358" s="64"/>
      <c r="E2358" s="64"/>
      <c r="F2358" s="19"/>
      <c r="G2358" s="19"/>
      <c r="I2358" s="14"/>
      <c r="Q2358" s="14"/>
      <c r="R2358" s="14"/>
      <c r="T2358" s="14"/>
      <c r="W2358" s="14"/>
      <c r="Y2358" s="14"/>
      <c r="AA2358" s="14"/>
      <c r="AC2358" s="66"/>
    </row>
    <row r="2359" spans="1:29" s="65" customFormat="1" hidden="1">
      <c r="A2359" s="19"/>
      <c r="B2359" s="64"/>
      <c r="C2359" s="64"/>
      <c r="D2359" s="64"/>
      <c r="E2359" s="64"/>
      <c r="F2359" s="19"/>
      <c r="G2359" s="19"/>
      <c r="I2359" s="14"/>
      <c r="Q2359" s="14"/>
      <c r="R2359" s="14"/>
      <c r="T2359" s="14"/>
      <c r="W2359" s="14"/>
      <c r="Y2359" s="14"/>
      <c r="AA2359" s="14"/>
      <c r="AC2359" s="66"/>
    </row>
    <row r="2360" spans="1:29" s="65" customFormat="1" hidden="1">
      <c r="A2360" s="19"/>
      <c r="B2360" s="64"/>
      <c r="C2360" s="64"/>
      <c r="D2360" s="64"/>
      <c r="E2360" s="64"/>
      <c r="F2360" s="19"/>
      <c r="G2360" s="19"/>
      <c r="I2360" s="14"/>
      <c r="Q2360" s="14"/>
      <c r="R2360" s="14"/>
      <c r="T2360" s="14"/>
      <c r="W2360" s="14"/>
      <c r="Y2360" s="14"/>
      <c r="AA2360" s="14"/>
      <c r="AC2360" s="66"/>
    </row>
    <row r="2361" spans="1:29" s="65" customFormat="1" hidden="1">
      <c r="A2361" s="19"/>
      <c r="B2361" s="64"/>
      <c r="C2361" s="64"/>
      <c r="D2361" s="64"/>
      <c r="E2361" s="64"/>
      <c r="F2361" s="19"/>
      <c r="G2361" s="19"/>
      <c r="I2361" s="14"/>
      <c r="Q2361" s="14"/>
      <c r="R2361" s="14"/>
      <c r="T2361" s="14"/>
      <c r="W2361" s="14"/>
      <c r="Y2361" s="14"/>
      <c r="AA2361" s="14"/>
      <c r="AC2361" s="66"/>
    </row>
    <row r="2362" spans="1:29" s="65" customFormat="1" hidden="1">
      <c r="A2362" s="19"/>
      <c r="B2362" s="64"/>
      <c r="C2362" s="64"/>
      <c r="D2362" s="64"/>
      <c r="E2362" s="64"/>
      <c r="F2362" s="19"/>
      <c r="G2362" s="19"/>
      <c r="I2362" s="14"/>
      <c r="Q2362" s="14"/>
      <c r="R2362" s="14"/>
      <c r="T2362" s="14"/>
      <c r="W2362" s="14"/>
      <c r="Y2362" s="14"/>
      <c r="AA2362" s="14"/>
      <c r="AC2362" s="66"/>
    </row>
    <row r="2363" spans="1:29" s="65" customFormat="1" hidden="1">
      <c r="A2363" s="19"/>
      <c r="B2363" s="64"/>
      <c r="C2363" s="64"/>
      <c r="D2363" s="64"/>
      <c r="E2363" s="64"/>
      <c r="F2363" s="19"/>
      <c r="G2363" s="19"/>
      <c r="I2363" s="14"/>
      <c r="Q2363" s="14"/>
      <c r="R2363" s="14"/>
      <c r="T2363" s="14"/>
      <c r="W2363" s="14"/>
      <c r="Y2363" s="14"/>
      <c r="AA2363" s="14"/>
      <c r="AC2363" s="66"/>
    </row>
    <row r="2364" spans="1:29" s="65" customFormat="1" hidden="1">
      <c r="A2364" s="19"/>
      <c r="B2364" s="64"/>
      <c r="C2364" s="64"/>
      <c r="D2364" s="64"/>
      <c r="E2364" s="64"/>
      <c r="F2364" s="19"/>
      <c r="G2364" s="19"/>
      <c r="I2364" s="14"/>
      <c r="Q2364" s="14"/>
      <c r="R2364" s="14"/>
      <c r="T2364" s="14"/>
      <c r="W2364" s="14"/>
      <c r="Y2364" s="14"/>
      <c r="AA2364" s="14"/>
      <c r="AC2364" s="66"/>
    </row>
    <row r="2365" spans="1:29" s="65" customFormat="1" hidden="1">
      <c r="A2365" s="19"/>
      <c r="B2365" s="64"/>
      <c r="C2365" s="64"/>
      <c r="D2365" s="64"/>
      <c r="E2365" s="64"/>
      <c r="F2365" s="19"/>
      <c r="G2365" s="19"/>
      <c r="I2365" s="14"/>
      <c r="Q2365" s="14"/>
      <c r="R2365" s="14"/>
      <c r="T2365" s="14"/>
      <c r="W2365" s="14"/>
      <c r="Y2365" s="14"/>
      <c r="AA2365" s="14"/>
      <c r="AC2365" s="66"/>
    </row>
    <row r="2366" spans="1:29" s="65" customFormat="1" hidden="1">
      <c r="A2366" s="19"/>
      <c r="B2366" s="64"/>
      <c r="C2366" s="64"/>
      <c r="D2366" s="64"/>
      <c r="E2366" s="64"/>
      <c r="F2366" s="19"/>
      <c r="G2366" s="19"/>
      <c r="I2366" s="14"/>
      <c r="Q2366" s="14"/>
      <c r="R2366" s="14"/>
      <c r="T2366" s="14"/>
      <c r="W2366" s="14"/>
      <c r="Y2366" s="14"/>
      <c r="AA2366" s="14"/>
      <c r="AC2366" s="66"/>
    </row>
    <row r="2367" spans="1:29" s="65" customFormat="1" hidden="1">
      <c r="A2367" s="19"/>
      <c r="B2367" s="64"/>
      <c r="C2367" s="64"/>
      <c r="D2367" s="64"/>
      <c r="E2367" s="64"/>
      <c r="F2367" s="19"/>
      <c r="G2367" s="19"/>
      <c r="I2367" s="14"/>
      <c r="Q2367" s="14"/>
      <c r="R2367" s="14"/>
      <c r="T2367" s="14"/>
      <c r="W2367" s="14"/>
      <c r="Y2367" s="14"/>
      <c r="AA2367" s="14"/>
      <c r="AC2367" s="66"/>
    </row>
    <row r="2368" spans="1:29" s="65" customFormat="1" hidden="1">
      <c r="B2368" s="67"/>
      <c r="C2368" s="67"/>
      <c r="D2368" s="67"/>
      <c r="E2368" s="67"/>
      <c r="I2368" s="14"/>
      <c r="Q2368" s="14"/>
      <c r="R2368" s="14"/>
      <c r="T2368" s="14"/>
      <c r="W2368" s="14"/>
      <c r="Y2368" s="14"/>
      <c r="AA2368" s="14"/>
      <c r="AC2368" s="66"/>
    </row>
    <row r="2369" spans="2:29" s="65" customFormat="1" hidden="1">
      <c r="B2369" s="67"/>
      <c r="C2369" s="67"/>
      <c r="D2369" s="67"/>
      <c r="E2369" s="67"/>
      <c r="I2369" s="14"/>
      <c r="Q2369" s="14"/>
      <c r="R2369" s="14"/>
      <c r="T2369" s="14"/>
      <c r="W2369" s="14"/>
      <c r="Y2369" s="14"/>
      <c r="AA2369" s="14"/>
      <c r="AC2369" s="66"/>
    </row>
    <row r="2370" spans="2:29" s="65" customFormat="1" hidden="1">
      <c r="B2370" s="67"/>
      <c r="C2370" s="67"/>
      <c r="D2370" s="67"/>
      <c r="E2370" s="67"/>
      <c r="I2370" s="14"/>
      <c r="Q2370" s="14"/>
      <c r="R2370" s="14"/>
      <c r="T2370" s="14"/>
      <c r="W2370" s="14"/>
      <c r="Y2370" s="14"/>
      <c r="AA2370" s="14"/>
      <c r="AC2370" s="66"/>
    </row>
    <row r="2371" spans="2:29" s="65" customFormat="1" hidden="1">
      <c r="B2371" s="67"/>
      <c r="C2371" s="67"/>
      <c r="D2371" s="67"/>
      <c r="E2371" s="67"/>
      <c r="I2371" s="14"/>
      <c r="Q2371" s="14"/>
      <c r="R2371" s="14"/>
      <c r="T2371" s="14"/>
      <c r="W2371" s="14"/>
      <c r="Y2371" s="14"/>
      <c r="AA2371" s="14"/>
      <c r="AC2371" s="66"/>
    </row>
    <row r="2372" spans="2:29" s="65" customFormat="1" hidden="1">
      <c r="B2372" s="67"/>
      <c r="C2372" s="67"/>
      <c r="D2372" s="67"/>
      <c r="E2372" s="67"/>
      <c r="I2372" s="14"/>
      <c r="Q2372" s="14"/>
      <c r="R2372" s="14"/>
      <c r="T2372" s="14"/>
      <c r="W2372" s="14"/>
      <c r="Y2372" s="14"/>
      <c r="AA2372" s="14"/>
      <c r="AC2372" s="66"/>
    </row>
    <row r="2373" spans="2:29" s="65" customFormat="1" hidden="1">
      <c r="B2373" s="67"/>
      <c r="C2373" s="67"/>
      <c r="D2373" s="67"/>
      <c r="E2373" s="67"/>
      <c r="I2373" s="14"/>
      <c r="Q2373" s="14"/>
      <c r="R2373" s="14"/>
      <c r="T2373" s="14"/>
      <c r="W2373" s="14"/>
      <c r="Y2373" s="14"/>
      <c r="AA2373" s="14"/>
      <c r="AC2373" s="66"/>
    </row>
    <row r="2374" spans="2:29" s="65" customFormat="1" hidden="1">
      <c r="B2374" s="67"/>
      <c r="C2374" s="67"/>
      <c r="D2374" s="67"/>
      <c r="E2374" s="67"/>
      <c r="I2374" s="14"/>
      <c r="Q2374" s="14"/>
      <c r="R2374" s="14"/>
      <c r="T2374" s="14"/>
      <c r="W2374" s="14"/>
      <c r="Y2374" s="14"/>
      <c r="AA2374" s="14"/>
      <c r="AC2374" s="66"/>
    </row>
    <row r="2375" spans="2:29" s="65" customFormat="1" hidden="1">
      <c r="B2375" s="67"/>
      <c r="C2375" s="67"/>
      <c r="D2375" s="67"/>
      <c r="E2375" s="67"/>
      <c r="I2375" s="14"/>
      <c r="Q2375" s="14"/>
      <c r="R2375" s="14"/>
      <c r="T2375" s="14"/>
      <c r="W2375" s="14"/>
      <c r="Y2375" s="14"/>
      <c r="AA2375" s="14"/>
      <c r="AC2375" s="66"/>
    </row>
    <row r="2376" spans="2:29" s="65" customFormat="1" hidden="1">
      <c r="B2376" s="67"/>
      <c r="C2376" s="67"/>
      <c r="D2376" s="67"/>
      <c r="E2376" s="67"/>
      <c r="I2376" s="14"/>
      <c r="Q2376" s="14"/>
      <c r="R2376" s="14"/>
      <c r="T2376" s="14"/>
      <c r="W2376" s="14"/>
      <c r="Y2376" s="14"/>
      <c r="AA2376" s="14"/>
      <c r="AC2376" s="66"/>
    </row>
    <row r="2377" spans="2:29" s="65" customFormat="1" hidden="1">
      <c r="B2377" s="67"/>
      <c r="C2377" s="67"/>
      <c r="D2377" s="67"/>
      <c r="E2377" s="67"/>
      <c r="I2377" s="14"/>
      <c r="Q2377" s="14"/>
      <c r="R2377" s="14"/>
      <c r="T2377" s="14"/>
      <c r="W2377" s="14"/>
      <c r="Y2377" s="14"/>
      <c r="AA2377" s="14"/>
      <c r="AC2377" s="66"/>
    </row>
    <row r="2378" spans="2:29" s="65" customFormat="1" hidden="1">
      <c r="B2378" s="67"/>
      <c r="C2378" s="67"/>
      <c r="D2378" s="67"/>
      <c r="E2378" s="67"/>
      <c r="I2378" s="14"/>
      <c r="Q2378" s="14"/>
      <c r="R2378" s="14"/>
      <c r="T2378" s="14"/>
      <c r="W2378" s="14"/>
      <c r="Y2378" s="14"/>
      <c r="AA2378" s="14"/>
      <c r="AC2378" s="66"/>
    </row>
    <row r="2379" spans="2:29" s="65" customFormat="1" hidden="1">
      <c r="B2379" s="67"/>
      <c r="C2379" s="67"/>
      <c r="D2379" s="67"/>
      <c r="E2379" s="67"/>
      <c r="I2379" s="14"/>
      <c r="Q2379" s="14"/>
      <c r="R2379" s="14"/>
      <c r="T2379" s="14"/>
      <c r="W2379" s="14"/>
      <c r="Y2379" s="14"/>
      <c r="AA2379" s="14"/>
      <c r="AC2379" s="66"/>
    </row>
    <row r="2380" spans="2:29" s="65" customFormat="1" hidden="1">
      <c r="B2380" s="67"/>
      <c r="C2380" s="67"/>
      <c r="D2380" s="67"/>
      <c r="E2380" s="67"/>
      <c r="I2380" s="14"/>
      <c r="Q2380" s="14"/>
      <c r="R2380" s="14"/>
      <c r="T2380" s="14"/>
      <c r="W2380" s="14"/>
      <c r="Y2380" s="14"/>
      <c r="AA2380" s="14"/>
      <c r="AC2380" s="66"/>
    </row>
    <row r="2381" spans="2:29" s="65" customFormat="1" hidden="1">
      <c r="B2381" s="67"/>
      <c r="C2381" s="67"/>
      <c r="D2381" s="67"/>
      <c r="E2381" s="67"/>
      <c r="I2381" s="14"/>
      <c r="Q2381" s="14"/>
      <c r="R2381" s="14"/>
      <c r="T2381" s="14"/>
      <c r="W2381" s="14"/>
      <c r="Y2381" s="14"/>
      <c r="AA2381" s="14"/>
      <c r="AC2381" s="66"/>
    </row>
    <row r="2382" spans="2:29" s="65" customFormat="1" hidden="1">
      <c r="B2382" s="67"/>
      <c r="C2382" s="67"/>
      <c r="D2382" s="67"/>
      <c r="E2382" s="67"/>
      <c r="I2382" s="14"/>
      <c r="Q2382" s="14"/>
      <c r="R2382" s="14"/>
      <c r="T2382" s="14"/>
      <c r="W2382" s="14"/>
      <c r="Y2382" s="14"/>
      <c r="AA2382" s="14"/>
      <c r="AC2382" s="66"/>
    </row>
    <row r="2383" spans="2:29" s="65" customFormat="1" hidden="1">
      <c r="B2383" s="67"/>
      <c r="C2383" s="67"/>
      <c r="D2383" s="67"/>
      <c r="E2383" s="67"/>
      <c r="I2383" s="14"/>
      <c r="Q2383" s="14"/>
      <c r="R2383" s="14"/>
      <c r="T2383" s="14"/>
      <c r="W2383" s="14"/>
      <c r="Y2383" s="14"/>
      <c r="AA2383" s="14"/>
      <c r="AC2383" s="66"/>
    </row>
    <row r="2384" spans="2:29" s="65" customFormat="1" hidden="1">
      <c r="B2384" s="67"/>
      <c r="C2384" s="67"/>
      <c r="D2384" s="67"/>
      <c r="E2384" s="67"/>
      <c r="I2384" s="14"/>
      <c r="Q2384" s="14"/>
      <c r="R2384" s="14"/>
      <c r="T2384" s="14"/>
      <c r="W2384" s="14"/>
      <c r="Y2384" s="14"/>
      <c r="AA2384" s="14"/>
      <c r="AC2384" s="66"/>
    </row>
    <row r="2385" spans="2:29" s="65" customFormat="1" hidden="1">
      <c r="B2385" s="67"/>
      <c r="C2385" s="67"/>
      <c r="D2385" s="67"/>
      <c r="E2385" s="67"/>
      <c r="I2385" s="14"/>
      <c r="Q2385" s="14"/>
      <c r="R2385" s="14"/>
      <c r="T2385" s="14"/>
      <c r="W2385" s="14"/>
      <c r="Y2385" s="14"/>
      <c r="AA2385" s="14"/>
      <c r="AC2385" s="66"/>
    </row>
    <row r="2386" spans="2:29" s="65" customFormat="1" hidden="1">
      <c r="B2386" s="67"/>
      <c r="C2386" s="67"/>
      <c r="D2386" s="67"/>
      <c r="E2386" s="67"/>
      <c r="I2386" s="14"/>
      <c r="Q2386" s="14"/>
      <c r="R2386" s="14"/>
      <c r="T2386" s="14"/>
      <c r="W2386" s="14"/>
      <c r="Y2386" s="14"/>
      <c r="AA2386" s="14"/>
      <c r="AC2386" s="66"/>
    </row>
    <row r="2387" spans="2:29" s="65" customFormat="1" hidden="1">
      <c r="B2387" s="67"/>
      <c r="C2387" s="67"/>
      <c r="D2387" s="67"/>
      <c r="E2387" s="67"/>
      <c r="I2387" s="14"/>
      <c r="Q2387" s="14"/>
      <c r="R2387" s="14"/>
      <c r="T2387" s="14"/>
      <c r="W2387" s="14"/>
      <c r="Y2387" s="14"/>
      <c r="AA2387" s="14"/>
      <c r="AC2387" s="66"/>
    </row>
    <row r="2388" spans="2:29" s="65" customFormat="1" hidden="1">
      <c r="B2388" s="67"/>
      <c r="C2388" s="67"/>
      <c r="D2388" s="67"/>
      <c r="E2388" s="67"/>
      <c r="I2388" s="14"/>
      <c r="Q2388" s="14"/>
      <c r="R2388" s="14"/>
      <c r="T2388" s="14"/>
      <c r="W2388" s="14"/>
      <c r="Y2388" s="14"/>
      <c r="AA2388" s="14"/>
      <c r="AC2388" s="66"/>
    </row>
    <row r="2389" spans="2:29" s="65" customFormat="1" hidden="1">
      <c r="B2389" s="67"/>
      <c r="C2389" s="67"/>
      <c r="D2389" s="67"/>
      <c r="E2389" s="67"/>
      <c r="I2389" s="14"/>
      <c r="Q2389" s="14"/>
      <c r="R2389" s="14"/>
      <c r="T2389" s="14"/>
      <c r="W2389" s="14"/>
      <c r="Y2389" s="14"/>
      <c r="AA2389" s="14"/>
      <c r="AC2389" s="66"/>
    </row>
    <row r="2390" spans="2:29" s="65" customFormat="1" hidden="1">
      <c r="B2390" s="67"/>
      <c r="C2390" s="67"/>
      <c r="D2390" s="67"/>
      <c r="E2390" s="67"/>
      <c r="I2390" s="14"/>
      <c r="Q2390" s="14"/>
      <c r="R2390" s="14"/>
      <c r="T2390" s="14"/>
      <c r="W2390" s="14"/>
      <c r="Y2390" s="14"/>
      <c r="AA2390" s="14"/>
      <c r="AC2390" s="66"/>
    </row>
    <row r="2391" spans="2:29" s="65" customFormat="1" hidden="1">
      <c r="B2391" s="67"/>
      <c r="C2391" s="67"/>
      <c r="D2391" s="67"/>
      <c r="E2391" s="67"/>
      <c r="I2391" s="14"/>
      <c r="Q2391" s="14"/>
      <c r="R2391" s="14"/>
      <c r="T2391" s="14"/>
      <c r="W2391" s="14"/>
      <c r="Y2391" s="14"/>
      <c r="AA2391" s="14"/>
      <c r="AC2391" s="66"/>
    </row>
    <row r="2392" spans="2:29" s="65" customFormat="1" hidden="1">
      <c r="B2392" s="67"/>
      <c r="C2392" s="67"/>
      <c r="D2392" s="67"/>
      <c r="E2392" s="67"/>
      <c r="I2392" s="14"/>
      <c r="Q2392" s="14"/>
      <c r="R2392" s="14"/>
      <c r="T2392" s="14"/>
      <c r="W2392" s="14"/>
      <c r="Y2392" s="14"/>
      <c r="AA2392" s="14"/>
      <c r="AC2392" s="66"/>
    </row>
    <row r="2393" spans="2:29" s="65" customFormat="1" hidden="1">
      <c r="B2393" s="67"/>
      <c r="C2393" s="67"/>
      <c r="D2393" s="67"/>
      <c r="E2393" s="67"/>
      <c r="I2393" s="14"/>
      <c r="Q2393" s="14"/>
      <c r="R2393" s="14"/>
      <c r="T2393" s="14"/>
      <c r="W2393" s="14"/>
      <c r="Y2393" s="14"/>
      <c r="AA2393" s="14"/>
      <c r="AC2393" s="66"/>
    </row>
    <row r="2394" spans="2:29" s="65" customFormat="1" hidden="1">
      <c r="B2394" s="67"/>
      <c r="C2394" s="67"/>
      <c r="D2394" s="67"/>
      <c r="E2394" s="67"/>
      <c r="I2394" s="14"/>
      <c r="Q2394" s="14"/>
      <c r="R2394" s="14"/>
      <c r="T2394" s="14"/>
      <c r="W2394" s="14"/>
      <c r="Y2394" s="14"/>
      <c r="AA2394" s="14"/>
      <c r="AC2394" s="66"/>
    </row>
    <row r="2395" spans="2:29" s="65" customFormat="1" hidden="1">
      <c r="B2395" s="67"/>
      <c r="C2395" s="67"/>
      <c r="D2395" s="67"/>
      <c r="E2395" s="67"/>
      <c r="I2395" s="14"/>
      <c r="Q2395" s="14"/>
      <c r="R2395" s="14"/>
      <c r="T2395" s="14"/>
      <c r="W2395" s="14"/>
      <c r="Y2395" s="14"/>
      <c r="AA2395" s="14"/>
      <c r="AC2395" s="66"/>
    </row>
    <row r="2396" spans="2:29" s="65" customFormat="1" hidden="1">
      <c r="B2396" s="67"/>
      <c r="C2396" s="67"/>
      <c r="D2396" s="67"/>
      <c r="E2396" s="67"/>
      <c r="I2396" s="14"/>
      <c r="Q2396" s="14"/>
      <c r="R2396" s="14"/>
      <c r="T2396" s="14"/>
      <c r="W2396" s="14"/>
      <c r="Y2396" s="14"/>
      <c r="AA2396" s="14"/>
      <c r="AC2396" s="66"/>
    </row>
    <row r="2397" spans="2:29" s="65" customFormat="1" hidden="1">
      <c r="B2397" s="67"/>
      <c r="C2397" s="67"/>
      <c r="D2397" s="67"/>
      <c r="E2397" s="67"/>
      <c r="I2397" s="14"/>
      <c r="Q2397" s="14"/>
      <c r="R2397" s="14"/>
      <c r="T2397" s="14"/>
      <c r="W2397" s="14"/>
      <c r="Y2397" s="14"/>
      <c r="AA2397" s="14"/>
      <c r="AC2397" s="66"/>
    </row>
    <row r="2398" spans="2:29" s="65" customFormat="1" hidden="1">
      <c r="B2398" s="67"/>
      <c r="C2398" s="67"/>
      <c r="D2398" s="67"/>
      <c r="E2398" s="67"/>
      <c r="I2398" s="14"/>
      <c r="Q2398" s="14"/>
      <c r="R2398" s="14"/>
      <c r="T2398" s="14"/>
      <c r="W2398" s="14"/>
      <c r="Y2398" s="14"/>
      <c r="AA2398" s="14"/>
      <c r="AC2398" s="66"/>
    </row>
    <row r="2399" spans="2:29" s="65" customFormat="1" hidden="1">
      <c r="B2399" s="67"/>
      <c r="C2399" s="67"/>
      <c r="D2399" s="67"/>
      <c r="E2399" s="67"/>
      <c r="I2399" s="14"/>
      <c r="Q2399" s="14"/>
      <c r="R2399" s="14"/>
      <c r="T2399" s="14"/>
      <c r="W2399" s="14"/>
      <c r="Y2399" s="14"/>
      <c r="AA2399" s="14"/>
      <c r="AC2399" s="66"/>
    </row>
    <row r="2400" spans="2:29" s="65" customFormat="1" hidden="1">
      <c r="B2400" s="67"/>
      <c r="C2400" s="67"/>
      <c r="D2400" s="67"/>
      <c r="E2400" s="67"/>
      <c r="I2400" s="14"/>
      <c r="Q2400" s="14"/>
      <c r="R2400" s="14"/>
      <c r="T2400" s="14"/>
      <c r="W2400" s="14"/>
      <c r="Y2400" s="14"/>
      <c r="AA2400" s="14"/>
      <c r="AC2400" s="66"/>
    </row>
    <row r="2401" spans="2:29" s="65" customFormat="1" hidden="1">
      <c r="B2401" s="67"/>
      <c r="C2401" s="67"/>
      <c r="D2401" s="67"/>
      <c r="E2401" s="67"/>
      <c r="I2401" s="14"/>
      <c r="Q2401" s="14"/>
      <c r="R2401" s="14"/>
      <c r="T2401" s="14"/>
      <c r="W2401" s="14"/>
      <c r="Y2401" s="14"/>
      <c r="AA2401" s="14"/>
      <c r="AC2401" s="66"/>
    </row>
    <row r="2402" spans="2:29" s="65" customFormat="1" hidden="1">
      <c r="B2402" s="67"/>
      <c r="C2402" s="67"/>
      <c r="D2402" s="67"/>
      <c r="E2402" s="67"/>
      <c r="I2402" s="14"/>
      <c r="Q2402" s="14"/>
      <c r="R2402" s="14"/>
      <c r="T2402" s="14"/>
      <c r="W2402" s="14"/>
      <c r="Y2402" s="14"/>
      <c r="AA2402" s="14"/>
      <c r="AC2402" s="66"/>
    </row>
    <row r="2403" spans="2:29" s="65" customFormat="1" hidden="1">
      <c r="B2403" s="67"/>
      <c r="C2403" s="67"/>
      <c r="D2403" s="67"/>
      <c r="E2403" s="67"/>
      <c r="I2403" s="14"/>
      <c r="Q2403" s="14"/>
      <c r="R2403" s="14"/>
      <c r="T2403" s="14"/>
      <c r="W2403" s="14"/>
      <c r="Y2403" s="14"/>
      <c r="AA2403" s="14"/>
      <c r="AC2403" s="66"/>
    </row>
    <row r="2404" spans="2:29" s="65" customFormat="1" hidden="1">
      <c r="B2404" s="67"/>
      <c r="C2404" s="67"/>
      <c r="D2404" s="67"/>
      <c r="E2404" s="67"/>
      <c r="I2404" s="14"/>
      <c r="Q2404" s="14"/>
      <c r="R2404" s="14"/>
      <c r="T2404" s="14"/>
      <c r="W2404" s="14"/>
      <c r="Y2404" s="14"/>
      <c r="AA2404" s="14"/>
      <c r="AC2404" s="66"/>
    </row>
    <row r="2405" spans="2:29" s="65" customFormat="1" hidden="1">
      <c r="B2405" s="67"/>
      <c r="C2405" s="67"/>
      <c r="D2405" s="67"/>
      <c r="E2405" s="67"/>
      <c r="I2405" s="14"/>
      <c r="Q2405" s="14"/>
      <c r="R2405" s="14"/>
      <c r="T2405" s="14"/>
      <c r="W2405" s="14"/>
      <c r="Y2405" s="14"/>
      <c r="AA2405" s="14"/>
      <c r="AC2405" s="66"/>
    </row>
    <row r="2406" spans="2:29" s="65" customFormat="1" hidden="1">
      <c r="B2406" s="67"/>
      <c r="C2406" s="67"/>
      <c r="D2406" s="67"/>
      <c r="E2406" s="67"/>
      <c r="I2406" s="14"/>
      <c r="Q2406" s="14"/>
      <c r="R2406" s="14"/>
      <c r="T2406" s="14"/>
      <c r="W2406" s="14"/>
      <c r="Y2406" s="14"/>
      <c r="AA2406" s="14"/>
      <c r="AC2406" s="66"/>
    </row>
    <row r="2407" spans="2:29" s="65" customFormat="1" hidden="1">
      <c r="B2407" s="67"/>
      <c r="C2407" s="67"/>
      <c r="D2407" s="67"/>
      <c r="E2407" s="67"/>
      <c r="I2407" s="14"/>
      <c r="Q2407" s="14"/>
      <c r="R2407" s="14"/>
      <c r="T2407" s="14"/>
      <c r="W2407" s="14"/>
      <c r="Y2407" s="14"/>
      <c r="AA2407" s="14"/>
      <c r="AC2407" s="66"/>
    </row>
    <row r="2408" spans="2:29" s="65" customFormat="1" hidden="1">
      <c r="B2408" s="67"/>
      <c r="C2408" s="67"/>
      <c r="D2408" s="67"/>
      <c r="E2408" s="67"/>
      <c r="I2408" s="14"/>
      <c r="Q2408" s="14"/>
      <c r="R2408" s="14"/>
      <c r="T2408" s="14"/>
      <c r="W2408" s="14"/>
      <c r="Y2408" s="14"/>
      <c r="AA2408" s="14"/>
      <c r="AC2408" s="66"/>
    </row>
    <row r="2409" spans="2:29" s="65" customFormat="1" hidden="1">
      <c r="B2409" s="67"/>
      <c r="C2409" s="67"/>
      <c r="D2409" s="67"/>
      <c r="E2409" s="67"/>
      <c r="I2409" s="14"/>
      <c r="Q2409" s="14"/>
      <c r="R2409" s="14"/>
      <c r="T2409" s="14"/>
      <c r="W2409" s="14"/>
      <c r="Y2409" s="14"/>
      <c r="AA2409" s="14"/>
      <c r="AC2409" s="66"/>
    </row>
    <row r="2410" spans="2:29" s="65" customFormat="1" hidden="1">
      <c r="B2410" s="67"/>
      <c r="C2410" s="67"/>
      <c r="D2410" s="67"/>
      <c r="E2410" s="67"/>
      <c r="I2410" s="14"/>
      <c r="Q2410" s="14"/>
      <c r="R2410" s="14"/>
      <c r="T2410" s="14"/>
      <c r="W2410" s="14"/>
      <c r="Y2410" s="14"/>
      <c r="AA2410" s="14"/>
      <c r="AC2410" s="66"/>
    </row>
    <row r="2411" spans="2:29" s="65" customFormat="1" hidden="1">
      <c r="B2411" s="67"/>
      <c r="C2411" s="67"/>
      <c r="D2411" s="67"/>
      <c r="E2411" s="67"/>
      <c r="I2411" s="14"/>
      <c r="Q2411" s="14"/>
      <c r="R2411" s="14"/>
      <c r="T2411" s="14"/>
      <c r="W2411" s="14"/>
      <c r="Y2411" s="14"/>
      <c r="AA2411" s="14"/>
      <c r="AC2411" s="66"/>
    </row>
    <row r="2412" spans="2:29" s="65" customFormat="1" hidden="1">
      <c r="B2412" s="67"/>
      <c r="C2412" s="67"/>
      <c r="D2412" s="67"/>
      <c r="E2412" s="67"/>
      <c r="I2412" s="14"/>
      <c r="Q2412" s="14"/>
      <c r="R2412" s="14"/>
      <c r="T2412" s="14"/>
      <c r="W2412" s="14"/>
      <c r="Y2412" s="14"/>
      <c r="AA2412" s="14"/>
      <c r="AC2412" s="66"/>
    </row>
    <row r="2413" spans="2:29" s="65" customFormat="1" hidden="1">
      <c r="B2413" s="67"/>
      <c r="C2413" s="67"/>
      <c r="D2413" s="67"/>
      <c r="E2413" s="67"/>
      <c r="I2413" s="14"/>
      <c r="Q2413" s="14"/>
      <c r="R2413" s="14"/>
      <c r="T2413" s="14"/>
      <c r="W2413" s="14"/>
      <c r="Y2413" s="14"/>
      <c r="AA2413" s="14"/>
      <c r="AC2413" s="66"/>
    </row>
    <row r="2414" spans="2:29" s="65" customFormat="1" hidden="1">
      <c r="B2414" s="67"/>
      <c r="C2414" s="67"/>
      <c r="D2414" s="67"/>
      <c r="E2414" s="67"/>
      <c r="I2414" s="14"/>
      <c r="Q2414" s="14"/>
      <c r="R2414" s="14"/>
      <c r="T2414" s="14"/>
      <c r="W2414" s="14"/>
      <c r="Y2414" s="14"/>
      <c r="AA2414" s="14"/>
      <c r="AC2414" s="66"/>
    </row>
    <row r="2415" spans="2:29" s="65" customFormat="1" hidden="1">
      <c r="B2415" s="67"/>
      <c r="C2415" s="67"/>
      <c r="D2415" s="67"/>
      <c r="E2415" s="67"/>
      <c r="I2415" s="14"/>
      <c r="Q2415" s="14"/>
      <c r="R2415" s="14"/>
      <c r="T2415" s="14"/>
      <c r="W2415" s="14"/>
      <c r="Y2415" s="14"/>
      <c r="AA2415" s="14"/>
      <c r="AC2415" s="66"/>
    </row>
    <row r="2416" spans="2:29" s="65" customFormat="1" hidden="1">
      <c r="B2416" s="67"/>
      <c r="C2416" s="67"/>
      <c r="D2416" s="67"/>
      <c r="E2416" s="67"/>
      <c r="I2416" s="14"/>
      <c r="Q2416" s="14"/>
      <c r="R2416" s="14"/>
      <c r="T2416" s="14"/>
      <c r="W2416" s="14"/>
      <c r="Y2416" s="14"/>
      <c r="AA2416" s="14"/>
      <c r="AC2416" s="66"/>
    </row>
    <row r="2417" spans="2:29" s="65" customFormat="1" hidden="1">
      <c r="B2417" s="67"/>
      <c r="C2417" s="67"/>
      <c r="D2417" s="67"/>
      <c r="E2417" s="67"/>
      <c r="I2417" s="14"/>
      <c r="Q2417" s="14"/>
      <c r="R2417" s="14"/>
      <c r="T2417" s="14"/>
      <c r="W2417" s="14"/>
      <c r="Y2417" s="14"/>
      <c r="AA2417" s="14"/>
      <c r="AC2417" s="66"/>
    </row>
    <row r="2418" spans="2:29" s="65" customFormat="1" hidden="1">
      <c r="B2418" s="67"/>
      <c r="C2418" s="67"/>
      <c r="D2418" s="67"/>
      <c r="E2418" s="67"/>
      <c r="I2418" s="14"/>
      <c r="Q2418" s="14"/>
      <c r="R2418" s="14"/>
      <c r="T2418" s="14"/>
      <c r="W2418" s="14"/>
      <c r="Y2418" s="14"/>
      <c r="AA2418" s="14"/>
      <c r="AC2418" s="66"/>
    </row>
    <row r="2419" spans="2:29" s="65" customFormat="1" hidden="1">
      <c r="B2419" s="67"/>
      <c r="C2419" s="67"/>
      <c r="D2419" s="67"/>
      <c r="E2419" s="67"/>
      <c r="I2419" s="14"/>
      <c r="Q2419" s="14"/>
      <c r="R2419" s="14"/>
      <c r="T2419" s="14"/>
      <c r="W2419" s="14"/>
      <c r="Y2419" s="14"/>
      <c r="AA2419" s="14"/>
      <c r="AC2419" s="66"/>
    </row>
    <row r="2420" spans="2:29" s="65" customFormat="1" hidden="1">
      <c r="B2420" s="67"/>
      <c r="C2420" s="67"/>
      <c r="D2420" s="67"/>
      <c r="E2420" s="67"/>
      <c r="I2420" s="14"/>
      <c r="Q2420" s="14"/>
      <c r="R2420" s="14"/>
      <c r="T2420" s="14"/>
      <c r="W2420" s="14"/>
      <c r="Y2420" s="14"/>
      <c r="AA2420" s="14"/>
      <c r="AC2420" s="66"/>
    </row>
    <row r="2421" spans="2:29" s="65" customFormat="1" hidden="1">
      <c r="B2421" s="67"/>
      <c r="C2421" s="67"/>
      <c r="D2421" s="67"/>
      <c r="E2421" s="67"/>
      <c r="I2421" s="14"/>
      <c r="Q2421" s="14"/>
      <c r="R2421" s="14"/>
      <c r="T2421" s="14"/>
      <c r="W2421" s="14"/>
      <c r="Y2421" s="14"/>
      <c r="AA2421" s="14"/>
      <c r="AC2421" s="66"/>
    </row>
    <row r="2422" spans="2:29" s="65" customFormat="1" hidden="1">
      <c r="B2422" s="67"/>
      <c r="C2422" s="67"/>
      <c r="D2422" s="67"/>
      <c r="E2422" s="67"/>
      <c r="I2422" s="14"/>
      <c r="Q2422" s="14"/>
      <c r="R2422" s="14"/>
      <c r="T2422" s="14"/>
      <c r="W2422" s="14"/>
      <c r="Y2422" s="14"/>
      <c r="AA2422" s="14"/>
      <c r="AC2422" s="66"/>
    </row>
    <row r="2423" spans="2:29" s="65" customFormat="1" hidden="1">
      <c r="B2423" s="67"/>
      <c r="C2423" s="67"/>
      <c r="D2423" s="67"/>
      <c r="E2423" s="67"/>
      <c r="I2423" s="14"/>
      <c r="Q2423" s="14"/>
      <c r="R2423" s="14"/>
      <c r="T2423" s="14"/>
      <c r="W2423" s="14"/>
      <c r="Y2423" s="14"/>
      <c r="AA2423" s="14"/>
      <c r="AC2423" s="66"/>
    </row>
    <row r="2424" spans="2:29" s="65" customFormat="1" hidden="1">
      <c r="B2424" s="67"/>
      <c r="C2424" s="67"/>
      <c r="D2424" s="67"/>
      <c r="E2424" s="67"/>
      <c r="I2424" s="14"/>
      <c r="Q2424" s="14"/>
      <c r="R2424" s="14"/>
      <c r="T2424" s="14"/>
      <c r="W2424" s="14"/>
      <c r="Y2424" s="14"/>
      <c r="AA2424" s="14"/>
      <c r="AC2424" s="66"/>
    </row>
    <row r="2425" spans="2:29" s="65" customFormat="1" hidden="1">
      <c r="B2425" s="67"/>
      <c r="C2425" s="67"/>
      <c r="D2425" s="67"/>
      <c r="E2425" s="67"/>
      <c r="I2425" s="14"/>
      <c r="Q2425" s="14"/>
      <c r="R2425" s="14"/>
      <c r="T2425" s="14"/>
      <c r="W2425" s="14"/>
      <c r="Y2425" s="14"/>
      <c r="AA2425" s="14"/>
      <c r="AC2425" s="66"/>
    </row>
    <row r="2426" spans="2:29" s="65" customFormat="1" hidden="1">
      <c r="B2426" s="67"/>
      <c r="C2426" s="67"/>
      <c r="D2426" s="67"/>
      <c r="E2426" s="67"/>
      <c r="I2426" s="14"/>
      <c r="Q2426" s="14"/>
      <c r="R2426" s="14"/>
      <c r="T2426" s="14"/>
      <c r="W2426" s="14"/>
      <c r="Y2426" s="14"/>
      <c r="AA2426" s="14"/>
      <c r="AC2426" s="66"/>
    </row>
    <row r="2427" spans="2:29" s="65" customFormat="1" hidden="1">
      <c r="B2427" s="67"/>
      <c r="C2427" s="67"/>
      <c r="D2427" s="67"/>
      <c r="E2427" s="67"/>
      <c r="I2427" s="14"/>
      <c r="Q2427" s="14"/>
      <c r="R2427" s="14"/>
      <c r="T2427" s="14"/>
      <c r="W2427" s="14"/>
      <c r="Y2427" s="14"/>
      <c r="AA2427" s="14"/>
      <c r="AC2427" s="66"/>
    </row>
    <row r="2428" spans="2:29" s="65" customFormat="1" hidden="1">
      <c r="B2428" s="67"/>
      <c r="C2428" s="67"/>
      <c r="D2428" s="67"/>
      <c r="E2428" s="67"/>
      <c r="I2428" s="14"/>
      <c r="Q2428" s="14"/>
      <c r="R2428" s="14"/>
      <c r="T2428" s="14"/>
      <c r="W2428" s="14"/>
      <c r="Y2428" s="14"/>
      <c r="AA2428" s="14"/>
      <c r="AC2428" s="66"/>
    </row>
    <row r="2429" spans="2:29" s="65" customFormat="1" hidden="1">
      <c r="B2429" s="67"/>
      <c r="C2429" s="67"/>
      <c r="D2429" s="67"/>
      <c r="E2429" s="67"/>
      <c r="I2429" s="14"/>
      <c r="Q2429" s="14"/>
      <c r="R2429" s="14"/>
      <c r="T2429" s="14"/>
      <c r="W2429" s="14"/>
      <c r="Y2429" s="14"/>
      <c r="AA2429" s="14"/>
      <c r="AC2429" s="66"/>
    </row>
    <row r="2430" spans="2:29" s="65" customFormat="1" hidden="1">
      <c r="B2430" s="67"/>
      <c r="C2430" s="67"/>
      <c r="D2430" s="67"/>
      <c r="E2430" s="67"/>
      <c r="I2430" s="14"/>
      <c r="Q2430" s="14"/>
      <c r="R2430" s="14"/>
      <c r="T2430" s="14"/>
      <c r="W2430" s="14"/>
      <c r="Y2430" s="14"/>
      <c r="AA2430" s="14"/>
      <c r="AC2430" s="66"/>
    </row>
    <row r="2431" spans="2:29" s="65" customFormat="1" hidden="1">
      <c r="B2431" s="67"/>
      <c r="C2431" s="67"/>
      <c r="D2431" s="67"/>
      <c r="E2431" s="67"/>
      <c r="I2431" s="14"/>
      <c r="Q2431" s="14"/>
      <c r="R2431" s="14"/>
      <c r="T2431" s="14"/>
      <c r="W2431" s="14"/>
      <c r="Y2431" s="14"/>
      <c r="AA2431" s="14"/>
      <c r="AC2431" s="66"/>
    </row>
    <row r="2432" spans="2:29" s="65" customFormat="1" hidden="1">
      <c r="B2432" s="67"/>
      <c r="C2432" s="67"/>
      <c r="D2432" s="67"/>
      <c r="E2432" s="67"/>
      <c r="I2432" s="14"/>
      <c r="Q2432" s="14"/>
      <c r="R2432" s="14"/>
      <c r="T2432" s="14"/>
      <c r="W2432" s="14"/>
      <c r="Y2432" s="14"/>
      <c r="AA2432" s="14"/>
      <c r="AC2432" s="66"/>
    </row>
    <row r="2433" spans="2:29" s="65" customFormat="1" hidden="1">
      <c r="B2433" s="67"/>
      <c r="C2433" s="67"/>
      <c r="D2433" s="67"/>
      <c r="E2433" s="67"/>
      <c r="I2433" s="14"/>
      <c r="Q2433" s="14"/>
      <c r="R2433" s="14"/>
      <c r="T2433" s="14"/>
      <c r="W2433" s="14"/>
      <c r="Y2433" s="14"/>
      <c r="AA2433" s="14"/>
      <c r="AC2433" s="66"/>
    </row>
    <row r="2434" spans="2:29" s="65" customFormat="1" hidden="1">
      <c r="B2434" s="67"/>
      <c r="C2434" s="67"/>
      <c r="D2434" s="67"/>
      <c r="E2434" s="67"/>
      <c r="I2434" s="14"/>
      <c r="Q2434" s="14"/>
      <c r="R2434" s="14"/>
      <c r="T2434" s="14"/>
      <c r="W2434" s="14"/>
      <c r="Y2434" s="14"/>
      <c r="AA2434" s="14"/>
      <c r="AC2434" s="66"/>
    </row>
    <row r="2435" spans="2:29" s="65" customFormat="1" hidden="1">
      <c r="B2435" s="67"/>
      <c r="C2435" s="67"/>
      <c r="D2435" s="67"/>
      <c r="E2435" s="67"/>
      <c r="I2435" s="14"/>
      <c r="Q2435" s="14"/>
      <c r="R2435" s="14"/>
      <c r="T2435" s="14"/>
      <c r="W2435" s="14"/>
      <c r="Y2435" s="14"/>
      <c r="AA2435" s="14"/>
      <c r="AC2435" s="66"/>
    </row>
    <row r="2436" spans="2:29" s="65" customFormat="1" hidden="1">
      <c r="B2436" s="67"/>
      <c r="C2436" s="67"/>
      <c r="D2436" s="67"/>
      <c r="E2436" s="67"/>
      <c r="I2436" s="14"/>
      <c r="Q2436" s="14"/>
      <c r="R2436" s="14"/>
      <c r="T2436" s="14"/>
      <c r="W2436" s="14"/>
      <c r="Y2436" s="14"/>
      <c r="AA2436" s="14"/>
      <c r="AC2436" s="66"/>
    </row>
    <row r="2437" spans="2:29" s="65" customFormat="1" hidden="1">
      <c r="B2437" s="67"/>
      <c r="C2437" s="67"/>
      <c r="D2437" s="67"/>
      <c r="E2437" s="67"/>
      <c r="I2437" s="14"/>
      <c r="Q2437" s="14"/>
      <c r="R2437" s="14"/>
      <c r="T2437" s="14"/>
      <c r="W2437" s="14"/>
      <c r="Y2437" s="14"/>
      <c r="AA2437" s="14"/>
      <c r="AC2437" s="66"/>
    </row>
    <row r="2438" spans="2:29" s="65" customFormat="1" hidden="1">
      <c r="B2438" s="67"/>
      <c r="C2438" s="67"/>
      <c r="D2438" s="67"/>
      <c r="E2438" s="67"/>
      <c r="I2438" s="14"/>
      <c r="Q2438" s="14"/>
      <c r="R2438" s="14"/>
      <c r="T2438" s="14"/>
      <c r="W2438" s="14"/>
      <c r="Y2438" s="14"/>
      <c r="AA2438" s="14"/>
      <c r="AC2438" s="66"/>
    </row>
    <row r="2439" spans="2:29" s="65" customFormat="1" hidden="1">
      <c r="B2439" s="67"/>
      <c r="C2439" s="67"/>
      <c r="D2439" s="67"/>
      <c r="E2439" s="67"/>
      <c r="I2439" s="14"/>
      <c r="Q2439" s="14"/>
      <c r="R2439" s="14"/>
      <c r="T2439" s="14"/>
      <c r="W2439" s="14"/>
      <c r="Y2439" s="14"/>
      <c r="AA2439" s="14"/>
      <c r="AC2439" s="66"/>
    </row>
    <row r="2440" spans="2:29" s="65" customFormat="1" hidden="1">
      <c r="B2440" s="67"/>
      <c r="C2440" s="67"/>
      <c r="D2440" s="67"/>
      <c r="E2440" s="67"/>
      <c r="I2440" s="14"/>
      <c r="Q2440" s="14"/>
      <c r="R2440" s="14"/>
      <c r="T2440" s="14"/>
      <c r="W2440" s="14"/>
      <c r="Y2440" s="14"/>
      <c r="AA2440" s="14"/>
      <c r="AC2440" s="66"/>
    </row>
    <row r="2441" spans="2:29" s="65" customFormat="1" hidden="1">
      <c r="B2441" s="67"/>
      <c r="C2441" s="67"/>
      <c r="D2441" s="67"/>
      <c r="E2441" s="67"/>
      <c r="I2441" s="14"/>
      <c r="Q2441" s="14"/>
      <c r="R2441" s="14"/>
      <c r="T2441" s="14"/>
      <c r="W2441" s="14"/>
      <c r="Y2441" s="14"/>
      <c r="AA2441" s="14"/>
      <c r="AC2441" s="66"/>
    </row>
    <row r="2442" spans="2:29" s="65" customFormat="1" hidden="1">
      <c r="B2442" s="67"/>
      <c r="C2442" s="67"/>
      <c r="D2442" s="67"/>
      <c r="E2442" s="67"/>
      <c r="I2442" s="14"/>
      <c r="Q2442" s="14"/>
      <c r="R2442" s="14"/>
      <c r="T2442" s="14"/>
      <c r="W2442" s="14"/>
      <c r="Y2442" s="14"/>
      <c r="AA2442" s="14"/>
      <c r="AC2442" s="66"/>
    </row>
    <row r="2443" spans="2:29" s="65" customFormat="1" hidden="1">
      <c r="B2443" s="67"/>
      <c r="C2443" s="67"/>
      <c r="D2443" s="67"/>
      <c r="E2443" s="67"/>
      <c r="I2443" s="14"/>
      <c r="Q2443" s="14"/>
      <c r="R2443" s="14"/>
      <c r="T2443" s="14"/>
      <c r="W2443" s="14"/>
      <c r="Y2443" s="14"/>
      <c r="AA2443" s="14"/>
      <c r="AC2443" s="66"/>
    </row>
    <row r="2444" spans="2:29" s="65" customFormat="1" hidden="1">
      <c r="B2444" s="67"/>
      <c r="C2444" s="67"/>
      <c r="D2444" s="67"/>
      <c r="E2444" s="67"/>
      <c r="I2444" s="14"/>
      <c r="Q2444" s="14"/>
      <c r="R2444" s="14"/>
      <c r="T2444" s="14"/>
      <c r="W2444" s="14"/>
      <c r="Y2444" s="14"/>
      <c r="AA2444" s="14"/>
      <c r="AC2444" s="66"/>
    </row>
    <row r="2445" spans="2:29" s="65" customFormat="1" hidden="1">
      <c r="B2445" s="67"/>
      <c r="C2445" s="67"/>
      <c r="D2445" s="67"/>
      <c r="E2445" s="67"/>
      <c r="I2445" s="14"/>
      <c r="Q2445" s="14"/>
      <c r="R2445" s="14"/>
      <c r="T2445" s="14"/>
      <c r="W2445" s="14"/>
      <c r="Y2445" s="14"/>
      <c r="AA2445" s="14"/>
      <c r="AC2445" s="66"/>
    </row>
    <row r="2446" spans="2:29" s="65" customFormat="1" hidden="1">
      <c r="B2446" s="67"/>
      <c r="C2446" s="67"/>
      <c r="D2446" s="67"/>
      <c r="E2446" s="67"/>
      <c r="I2446" s="14"/>
      <c r="Q2446" s="14"/>
      <c r="R2446" s="14"/>
      <c r="T2446" s="14"/>
      <c r="W2446" s="14"/>
      <c r="Y2446" s="14"/>
      <c r="AA2446" s="14"/>
      <c r="AC2446" s="66"/>
    </row>
    <row r="2447" spans="2:29" s="65" customFormat="1" hidden="1">
      <c r="B2447" s="67"/>
      <c r="C2447" s="67"/>
      <c r="D2447" s="67"/>
      <c r="E2447" s="67"/>
      <c r="I2447" s="14"/>
      <c r="Q2447" s="14"/>
      <c r="R2447" s="14"/>
      <c r="T2447" s="14"/>
      <c r="W2447" s="14"/>
      <c r="Y2447" s="14"/>
      <c r="AA2447" s="14"/>
      <c r="AC2447" s="66"/>
    </row>
    <row r="2448" spans="2:29" s="65" customFormat="1" hidden="1">
      <c r="B2448" s="67"/>
      <c r="C2448" s="67"/>
      <c r="D2448" s="67"/>
      <c r="E2448" s="67"/>
      <c r="I2448" s="14"/>
      <c r="Q2448" s="14"/>
      <c r="R2448" s="14"/>
      <c r="T2448" s="14"/>
      <c r="W2448" s="14"/>
      <c r="Y2448" s="14"/>
      <c r="AA2448" s="14"/>
      <c r="AC2448" s="66"/>
    </row>
    <row r="2449" spans="2:29" s="65" customFormat="1" hidden="1">
      <c r="B2449" s="67"/>
      <c r="C2449" s="67"/>
      <c r="D2449" s="67"/>
      <c r="E2449" s="67"/>
      <c r="I2449" s="14"/>
      <c r="Q2449" s="14"/>
      <c r="R2449" s="14"/>
      <c r="T2449" s="14"/>
      <c r="W2449" s="14"/>
      <c r="Y2449" s="14"/>
      <c r="AA2449" s="14"/>
      <c r="AC2449" s="66"/>
    </row>
    <row r="2450" spans="2:29" s="65" customFormat="1" hidden="1">
      <c r="B2450" s="67"/>
      <c r="C2450" s="67"/>
      <c r="D2450" s="67"/>
      <c r="E2450" s="67"/>
      <c r="I2450" s="14"/>
      <c r="Q2450" s="14"/>
      <c r="R2450" s="14"/>
      <c r="T2450" s="14"/>
      <c r="W2450" s="14"/>
      <c r="Y2450" s="14"/>
      <c r="AA2450" s="14"/>
      <c r="AC2450" s="66"/>
    </row>
    <row r="2451" spans="2:29" s="65" customFormat="1" hidden="1">
      <c r="B2451" s="67"/>
      <c r="C2451" s="67"/>
      <c r="D2451" s="67"/>
      <c r="E2451" s="67"/>
      <c r="I2451" s="14"/>
      <c r="Q2451" s="14"/>
      <c r="R2451" s="14"/>
      <c r="T2451" s="14"/>
      <c r="W2451" s="14"/>
      <c r="Y2451" s="14"/>
      <c r="AA2451" s="14"/>
      <c r="AC2451" s="66"/>
    </row>
    <row r="2452" spans="2:29" s="65" customFormat="1" hidden="1">
      <c r="B2452" s="67"/>
      <c r="C2452" s="67"/>
      <c r="D2452" s="67"/>
      <c r="E2452" s="67"/>
      <c r="I2452" s="14"/>
      <c r="Q2452" s="14"/>
      <c r="R2452" s="14"/>
      <c r="T2452" s="14"/>
      <c r="W2452" s="14"/>
      <c r="Y2452" s="14"/>
      <c r="AA2452" s="14"/>
      <c r="AC2452" s="66"/>
    </row>
    <row r="2453" spans="2:29" s="65" customFormat="1" hidden="1">
      <c r="B2453" s="67"/>
      <c r="C2453" s="67"/>
      <c r="D2453" s="67"/>
      <c r="E2453" s="67"/>
      <c r="I2453" s="14"/>
      <c r="Q2453" s="14"/>
      <c r="R2453" s="14"/>
      <c r="T2453" s="14"/>
      <c r="W2453" s="14"/>
      <c r="Y2453" s="14"/>
      <c r="AA2453" s="14"/>
      <c r="AC2453" s="66"/>
    </row>
    <row r="2454" spans="2:29" s="65" customFormat="1" hidden="1">
      <c r="B2454" s="67"/>
      <c r="C2454" s="67"/>
      <c r="D2454" s="67"/>
      <c r="E2454" s="67"/>
      <c r="I2454" s="14"/>
      <c r="Q2454" s="14"/>
      <c r="R2454" s="14"/>
      <c r="T2454" s="14"/>
      <c r="W2454" s="14"/>
      <c r="Y2454" s="14"/>
      <c r="AA2454" s="14"/>
      <c r="AC2454" s="66"/>
    </row>
    <row r="2455" spans="2:29" s="65" customFormat="1" hidden="1">
      <c r="B2455" s="67"/>
      <c r="C2455" s="67"/>
      <c r="D2455" s="67"/>
      <c r="E2455" s="67"/>
      <c r="I2455" s="14"/>
      <c r="Q2455" s="14"/>
      <c r="R2455" s="14"/>
      <c r="T2455" s="14"/>
      <c r="W2455" s="14"/>
      <c r="Y2455" s="14"/>
      <c r="AA2455" s="14"/>
      <c r="AC2455" s="66"/>
    </row>
    <row r="2456" spans="2:29" s="65" customFormat="1" hidden="1">
      <c r="B2456" s="67"/>
      <c r="C2456" s="67"/>
      <c r="D2456" s="67"/>
      <c r="E2456" s="67"/>
      <c r="I2456" s="14"/>
      <c r="Q2456" s="14"/>
      <c r="R2456" s="14"/>
      <c r="T2456" s="14"/>
      <c r="W2456" s="14"/>
      <c r="Y2456" s="14"/>
      <c r="AA2456" s="14"/>
      <c r="AC2456" s="66"/>
    </row>
    <row r="2457" spans="2:29" s="65" customFormat="1" hidden="1">
      <c r="B2457" s="67"/>
      <c r="C2457" s="67"/>
      <c r="D2457" s="67"/>
      <c r="E2457" s="67"/>
      <c r="I2457" s="14"/>
      <c r="Q2457" s="14"/>
      <c r="R2457" s="14"/>
      <c r="T2457" s="14"/>
      <c r="W2457" s="14"/>
      <c r="Y2457" s="14"/>
      <c r="AA2457" s="14"/>
      <c r="AC2457" s="66"/>
    </row>
    <row r="2458" spans="2:29" s="65" customFormat="1" hidden="1">
      <c r="B2458" s="67"/>
      <c r="C2458" s="67"/>
      <c r="D2458" s="67"/>
      <c r="E2458" s="67"/>
      <c r="I2458" s="14"/>
      <c r="Q2458" s="14"/>
      <c r="R2458" s="14"/>
      <c r="T2458" s="14"/>
      <c r="W2458" s="14"/>
      <c r="Y2458" s="14"/>
      <c r="AA2458" s="14"/>
      <c r="AC2458" s="66"/>
    </row>
    <row r="2459" spans="2:29" s="65" customFormat="1" hidden="1">
      <c r="B2459" s="67"/>
      <c r="C2459" s="67"/>
      <c r="D2459" s="67"/>
      <c r="E2459" s="67"/>
      <c r="I2459" s="14"/>
      <c r="Q2459" s="14"/>
      <c r="R2459" s="14"/>
      <c r="T2459" s="14"/>
      <c r="W2459" s="14"/>
      <c r="Y2459" s="14"/>
      <c r="AA2459" s="14"/>
      <c r="AC2459" s="66"/>
    </row>
    <row r="2460" spans="2:29" s="65" customFormat="1" hidden="1">
      <c r="B2460" s="67"/>
      <c r="C2460" s="67"/>
      <c r="D2460" s="67"/>
      <c r="E2460" s="67"/>
      <c r="I2460" s="14"/>
      <c r="Q2460" s="14"/>
      <c r="R2460" s="14"/>
      <c r="T2460" s="14"/>
      <c r="W2460" s="14"/>
      <c r="Y2460" s="14"/>
      <c r="AA2460" s="14"/>
      <c r="AC2460" s="66"/>
    </row>
    <row r="2461" spans="2:29" s="65" customFormat="1" hidden="1">
      <c r="B2461" s="67"/>
      <c r="C2461" s="67"/>
      <c r="D2461" s="67"/>
      <c r="E2461" s="67"/>
      <c r="I2461" s="14"/>
      <c r="Q2461" s="14"/>
      <c r="R2461" s="14"/>
      <c r="T2461" s="14"/>
      <c r="W2461" s="14"/>
      <c r="Y2461" s="14"/>
      <c r="AA2461" s="14"/>
      <c r="AC2461" s="66"/>
    </row>
    <row r="2462" spans="2:29" s="65" customFormat="1" hidden="1">
      <c r="B2462" s="67"/>
      <c r="C2462" s="67"/>
      <c r="D2462" s="67"/>
      <c r="E2462" s="67"/>
      <c r="I2462" s="14"/>
      <c r="Q2462" s="14"/>
      <c r="R2462" s="14"/>
      <c r="T2462" s="14"/>
      <c r="W2462" s="14"/>
      <c r="Y2462" s="14"/>
      <c r="AA2462" s="14"/>
      <c r="AC2462" s="66"/>
    </row>
    <row r="2463" spans="2:29" s="65" customFormat="1" hidden="1">
      <c r="B2463" s="67"/>
      <c r="C2463" s="67"/>
      <c r="D2463" s="67"/>
      <c r="E2463" s="67"/>
      <c r="I2463" s="14"/>
      <c r="Q2463" s="14"/>
      <c r="R2463" s="14"/>
      <c r="T2463" s="14"/>
      <c r="W2463" s="14"/>
      <c r="Y2463" s="14"/>
      <c r="AA2463" s="14"/>
      <c r="AC2463" s="66"/>
    </row>
    <row r="2464" spans="2:29" s="65" customFormat="1" hidden="1">
      <c r="B2464" s="67"/>
      <c r="C2464" s="67"/>
      <c r="D2464" s="67"/>
      <c r="E2464" s="67"/>
      <c r="I2464" s="14"/>
      <c r="Q2464" s="14"/>
      <c r="R2464" s="14"/>
      <c r="T2464" s="14"/>
      <c r="W2464" s="14"/>
      <c r="Y2464" s="14"/>
      <c r="AA2464" s="14"/>
      <c r="AC2464" s="66"/>
    </row>
    <row r="2465" spans="2:29" s="65" customFormat="1" hidden="1">
      <c r="B2465" s="67"/>
      <c r="C2465" s="67"/>
      <c r="D2465" s="67"/>
      <c r="E2465" s="67"/>
      <c r="I2465" s="14"/>
      <c r="Q2465" s="14"/>
      <c r="R2465" s="14"/>
      <c r="T2465" s="14"/>
      <c r="W2465" s="14"/>
      <c r="Y2465" s="14"/>
      <c r="AA2465" s="14"/>
      <c r="AC2465" s="66"/>
    </row>
    <row r="2466" spans="2:29" s="65" customFormat="1" hidden="1">
      <c r="B2466" s="67"/>
      <c r="C2466" s="67"/>
      <c r="D2466" s="67"/>
      <c r="E2466" s="67"/>
      <c r="I2466" s="14"/>
      <c r="Q2466" s="14"/>
      <c r="R2466" s="14"/>
      <c r="T2466" s="14"/>
      <c r="W2466" s="14"/>
      <c r="Y2466" s="14"/>
      <c r="AA2466" s="14"/>
      <c r="AC2466" s="66"/>
    </row>
    <row r="2467" spans="2:29" s="65" customFormat="1" hidden="1">
      <c r="B2467" s="67"/>
      <c r="C2467" s="67"/>
      <c r="D2467" s="67"/>
      <c r="E2467" s="67"/>
      <c r="I2467" s="14"/>
      <c r="Q2467" s="14"/>
      <c r="R2467" s="14"/>
      <c r="T2467" s="14"/>
      <c r="W2467" s="14"/>
      <c r="Y2467" s="14"/>
      <c r="AA2467" s="14"/>
      <c r="AC2467" s="66"/>
    </row>
    <row r="2468" spans="2:29" s="65" customFormat="1" hidden="1">
      <c r="B2468" s="67"/>
      <c r="C2468" s="67"/>
      <c r="D2468" s="67"/>
      <c r="E2468" s="67"/>
      <c r="I2468" s="14"/>
      <c r="Q2468" s="14"/>
      <c r="R2468" s="14"/>
      <c r="T2468" s="14"/>
      <c r="W2468" s="14"/>
      <c r="Y2468" s="14"/>
      <c r="AA2468" s="14"/>
      <c r="AC2468" s="66"/>
    </row>
    <row r="2469" spans="2:29" s="65" customFormat="1" hidden="1">
      <c r="B2469" s="67"/>
      <c r="C2469" s="67"/>
      <c r="D2469" s="67"/>
      <c r="E2469" s="67"/>
      <c r="I2469" s="14"/>
      <c r="Q2469" s="14"/>
      <c r="R2469" s="14"/>
      <c r="T2469" s="14"/>
      <c r="W2469" s="14"/>
      <c r="Y2469" s="14"/>
      <c r="AA2469" s="14"/>
      <c r="AC2469" s="66"/>
    </row>
    <row r="2470" spans="2:29" s="65" customFormat="1" hidden="1">
      <c r="B2470" s="67"/>
      <c r="C2470" s="67"/>
      <c r="D2470" s="67"/>
      <c r="E2470" s="67"/>
      <c r="I2470" s="14"/>
      <c r="Q2470" s="14"/>
      <c r="R2470" s="14"/>
      <c r="T2470" s="14"/>
      <c r="W2470" s="14"/>
      <c r="Y2470" s="14"/>
      <c r="AA2470" s="14"/>
      <c r="AC2470" s="66"/>
    </row>
    <row r="2471" spans="2:29" s="65" customFormat="1" hidden="1">
      <c r="B2471" s="67"/>
      <c r="C2471" s="67"/>
      <c r="D2471" s="67"/>
      <c r="E2471" s="67"/>
      <c r="I2471" s="14"/>
      <c r="Q2471" s="14"/>
      <c r="R2471" s="14"/>
      <c r="T2471" s="14"/>
      <c r="W2471" s="14"/>
      <c r="Y2471" s="14"/>
      <c r="AA2471" s="14"/>
      <c r="AC2471" s="66"/>
    </row>
    <row r="2472" spans="2:29" s="65" customFormat="1" hidden="1">
      <c r="B2472" s="67"/>
      <c r="C2472" s="67"/>
      <c r="D2472" s="67"/>
      <c r="E2472" s="67"/>
      <c r="I2472" s="14"/>
      <c r="Q2472" s="14"/>
      <c r="R2472" s="14"/>
      <c r="T2472" s="14"/>
      <c r="W2472" s="14"/>
      <c r="Y2472" s="14"/>
      <c r="AA2472" s="14"/>
      <c r="AC2472" s="66"/>
    </row>
    <row r="2473" spans="2:29" s="65" customFormat="1" hidden="1">
      <c r="B2473" s="67"/>
      <c r="C2473" s="67"/>
      <c r="D2473" s="67"/>
      <c r="E2473" s="67"/>
      <c r="I2473" s="14"/>
      <c r="Q2473" s="14"/>
      <c r="R2473" s="14"/>
      <c r="T2473" s="14"/>
      <c r="W2473" s="14"/>
      <c r="Y2473" s="14"/>
      <c r="AA2473" s="14"/>
      <c r="AC2473" s="66"/>
    </row>
    <row r="2474" spans="2:29" s="65" customFormat="1" hidden="1">
      <c r="B2474" s="67"/>
      <c r="C2474" s="67"/>
      <c r="D2474" s="67"/>
      <c r="E2474" s="67"/>
      <c r="I2474" s="14"/>
      <c r="Q2474" s="14"/>
      <c r="R2474" s="14"/>
      <c r="T2474" s="14"/>
      <c r="W2474" s="14"/>
      <c r="Y2474" s="14"/>
      <c r="AA2474" s="14"/>
      <c r="AC2474" s="66"/>
    </row>
    <row r="2475" spans="2:29" s="65" customFormat="1" hidden="1">
      <c r="B2475" s="67"/>
      <c r="C2475" s="67"/>
      <c r="D2475" s="67"/>
      <c r="E2475" s="67"/>
      <c r="I2475" s="14"/>
      <c r="Q2475" s="14"/>
      <c r="R2475" s="14"/>
      <c r="T2475" s="14"/>
      <c r="W2475" s="14"/>
      <c r="Y2475" s="14"/>
      <c r="AA2475" s="14"/>
      <c r="AC2475" s="66"/>
    </row>
    <row r="2476" spans="2:29" s="65" customFormat="1" hidden="1">
      <c r="B2476" s="67"/>
      <c r="C2476" s="67"/>
      <c r="D2476" s="67"/>
      <c r="E2476" s="67"/>
      <c r="I2476" s="14"/>
      <c r="Q2476" s="14"/>
      <c r="R2476" s="14"/>
      <c r="T2476" s="14"/>
      <c r="W2476" s="14"/>
      <c r="Y2476" s="14"/>
      <c r="AA2476" s="14"/>
      <c r="AC2476" s="66"/>
    </row>
    <row r="2477" spans="2:29" s="65" customFormat="1" hidden="1">
      <c r="B2477" s="67"/>
      <c r="C2477" s="67"/>
      <c r="D2477" s="67"/>
      <c r="E2477" s="67"/>
      <c r="I2477" s="14"/>
      <c r="Q2477" s="14"/>
      <c r="R2477" s="14"/>
      <c r="T2477" s="14"/>
      <c r="W2477" s="14"/>
      <c r="Y2477" s="14"/>
      <c r="AA2477" s="14"/>
      <c r="AC2477" s="66"/>
    </row>
    <row r="2478" spans="2:29" s="65" customFormat="1" hidden="1">
      <c r="B2478" s="67"/>
      <c r="C2478" s="67"/>
      <c r="D2478" s="67"/>
      <c r="E2478" s="67"/>
      <c r="I2478" s="14"/>
      <c r="Q2478" s="14"/>
      <c r="R2478" s="14"/>
      <c r="T2478" s="14"/>
      <c r="W2478" s="14"/>
      <c r="Y2478" s="14"/>
      <c r="AA2478" s="14"/>
      <c r="AC2478" s="66"/>
    </row>
    <row r="2479" spans="2:29" s="65" customFormat="1" hidden="1">
      <c r="B2479" s="67"/>
      <c r="C2479" s="67"/>
      <c r="D2479" s="67"/>
      <c r="E2479" s="67"/>
      <c r="I2479" s="14"/>
      <c r="Q2479" s="14"/>
      <c r="R2479" s="14"/>
      <c r="T2479" s="14"/>
      <c r="W2479" s="14"/>
      <c r="Y2479" s="14"/>
      <c r="AA2479" s="14"/>
      <c r="AC2479" s="66"/>
    </row>
    <row r="2480" spans="2:29" s="65" customFormat="1" hidden="1">
      <c r="B2480" s="67"/>
      <c r="C2480" s="67"/>
      <c r="D2480" s="67"/>
      <c r="E2480" s="67"/>
      <c r="I2480" s="14"/>
      <c r="Q2480" s="14"/>
      <c r="R2480" s="14"/>
      <c r="T2480" s="14"/>
      <c r="W2480" s="14"/>
      <c r="Y2480" s="14"/>
      <c r="AA2480" s="14"/>
      <c r="AC2480" s="66"/>
    </row>
    <row r="2481" spans="2:29" s="65" customFormat="1" hidden="1">
      <c r="B2481" s="67"/>
      <c r="C2481" s="67"/>
      <c r="D2481" s="67"/>
      <c r="E2481" s="67"/>
      <c r="I2481" s="14"/>
      <c r="Q2481" s="14"/>
      <c r="R2481" s="14"/>
      <c r="T2481" s="14"/>
      <c r="W2481" s="14"/>
      <c r="Y2481" s="14"/>
      <c r="AA2481" s="14"/>
      <c r="AC2481" s="66"/>
    </row>
    <row r="2482" spans="2:29" s="65" customFormat="1" hidden="1">
      <c r="B2482" s="67"/>
      <c r="C2482" s="67"/>
      <c r="D2482" s="67"/>
      <c r="E2482" s="67"/>
      <c r="I2482" s="14"/>
      <c r="Q2482" s="14"/>
      <c r="R2482" s="14"/>
      <c r="T2482" s="14"/>
      <c r="W2482" s="14"/>
      <c r="Y2482" s="14"/>
      <c r="AA2482" s="14"/>
      <c r="AC2482" s="66"/>
    </row>
    <row r="2483" spans="2:29" s="65" customFormat="1" hidden="1">
      <c r="B2483" s="67"/>
      <c r="C2483" s="67"/>
      <c r="D2483" s="67"/>
      <c r="E2483" s="67"/>
      <c r="I2483" s="14"/>
      <c r="Q2483" s="14"/>
      <c r="R2483" s="14"/>
      <c r="T2483" s="14"/>
      <c r="W2483" s="14"/>
      <c r="Y2483" s="14"/>
      <c r="AA2483" s="14"/>
      <c r="AC2483" s="66"/>
    </row>
    <row r="2484" spans="2:29" s="65" customFormat="1" hidden="1">
      <c r="B2484" s="67"/>
      <c r="C2484" s="67"/>
      <c r="D2484" s="67"/>
      <c r="E2484" s="67"/>
      <c r="I2484" s="14"/>
      <c r="Q2484" s="14"/>
      <c r="R2484" s="14"/>
      <c r="T2484" s="14"/>
      <c r="W2484" s="14"/>
      <c r="Y2484" s="14"/>
      <c r="AA2484" s="14"/>
      <c r="AC2484" s="66"/>
    </row>
    <row r="2485" spans="2:29" s="65" customFormat="1" hidden="1">
      <c r="B2485" s="67"/>
      <c r="C2485" s="67"/>
      <c r="D2485" s="67"/>
      <c r="E2485" s="67"/>
      <c r="I2485" s="14"/>
      <c r="Q2485" s="14"/>
      <c r="R2485" s="14"/>
      <c r="T2485" s="14"/>
      <c r="W2485" s="14"/>
      <c r="Y2485" s="14"/>
      <c r="AA2485" s="14"/>
      <c r="AC2485" s="66"/>
    </row>
    <row r="2486" spans="2:29" s="65" customFormat="1" hidden="1">
      <c r="B2486" s="67"/>
      <c r="C2486" s="67"/>
      <c r="D2486" s="67"/>
      <c r="E2486" s="67"/>
      <c r="I2486" s="14"/>
      <c r="Q2486" s="14"/>
      <c r="R2486" s="14"/>
      <c r="T2486" s="14"/>
      <c r="W2486" s="14"/>
      <c r="Y2486" s="14"/>
      <c r="AA2486" s="14"/>
      <c r="AC2486" s="66"/>
    </row>
    <row r="2487" spans="2:29" s="65" customFormat="1" hidden="1">
      <c r="B2487" s="67"/>
      <c r="C2487" s="67"/>
      <c r="D2487" s="67"/>
      <c r="E2487" s="67"/>
      <c r="I2487" s="14"/>
      <c r="Q2487" s="14"/>
      <c r="R2487" s="14"/>
      <c r="T2487" s="14"/>
      <c r="W2487" s="14"/>
      <c r="Y2487" s="14"/>
      <c r="AA2487" s="14"/>
      <c r="AC2487" s="66"/>
    </row>
    <row r="2488" spans="2:29" s="65" customFormat="1" hidden="1">
      <c r="B2488" s="67"/>
      <c r="C2488" s="67"/>
      <c r="D2488" s="67"/>
      <c r="E2488" s="67"/>
      <c r="I2488" s="14"/>
      <c r="Q2488" s="14"/>
      <c r="R2488" s="14"/>
      <c r="T2488" s="14"/>
      <c r="W2488" s="14"/>
      <c r="Y2488" s="14"/>
      <c r="AA2488" s="14"/>
      <c r="AC2488" s="66"/>
    </row>
    <row r="2489" spans="2:29" s="65" customFormat="1" hidden="1">
      <c r="B2489" s="67"/>
      <c r="C2489" s="67"/>
      <c r="D2489" s="67"/>
      <c r="E2489" s="67"/>
      <c r="I2489" s="14"/>
      <c r="Q2489" s="14"/>
      <c r="R2489" s="14"/>
      <c r="T2489" s="14"/>
      <c r="W2489" s="14"/>
      <c r="Y2489" s="14"/>
      <c r="AA2489" s="14"/>
      <c r="AC2489" s="66"/>
    </row>
    <row r="2490" spans="2:29" s="65" customFormat="1" hidden="1">
      <c r="B2490" s="67"/>
      <c r="C2490" s="67"/>
      <c r="D2490" s="67"/>
      <c r="E2490" s="67"/>
      <c r="I2490" s="14"/>
      <c r="Q2490" s="14"/>
      <c r="R2490" s="14"/>
      <c r="T2490" s="14"/>
      <c r="W2490" s="14"/>
      <c r="Y2490" s="14"/>
      <c r="AA2490" s="14"/>
      <c r="AC2490" s="66"/>
    </row>
    <row r="2491" spans="2:29" s="65" customFormat="1" hidden="1">
      <c r="B2491" s="67"/>
      <c r="C2491" s="67"/>
      <c r="D2491" s="67"/>
      <c r="E2491" s="67"/>
      <c r="I2491" s="14"/>
      <c r="Q2491" s="14"/>
      <c r="R2491" s="14"/>
      <c r="T2491" s="14"/>
      <c r="W2491" s="14"/>
      <c r="Y2491" s="14"/>
      <c r="AA2491" s="14"/>
      <c r="AC2491" s="66"/>
    </row>
    <row r="2492" spans="2:29" s="65" customFormat="1" hidden="1">
      <c r="B2492" s="67"/>
      <c r="C2492" s="67"/>
      <c r="D2492" s="67"/>
      <c r="E2492" s="67"/>
      <c r="I2492" s="14"/>
      <c r="Q2492" s="14"/>
      <c r="R2492" s="14"/>
      <c r="T2492" s="14"/>
      <c r="W2492" s="14"/>
      <c r="Y2492" s="14"/>
      <c r="AA2492" s="14"/>
      <c r="AC2492" s="66"/>
    </row>
    <row r="2493" spans="2:29" s="65" customFormat="1" hidden="1">
      <c r="B2493" s="67"/>
      <c r="C2493" s="67"/>
      <c r="D2493" s="67"/>
      <c r="E2493" s="67"/>
      <c r="I2493" s="14"/>
      <c r="Q2493" s="14"/>
      <c r="R2493" s="14"/>
      <c r="T2493" s="14"/>
      <c r="W2493" s="14"/>
      <c r="Y2493" s="14"/>
      <c r="AA2493" s="14"/>
      <c r="AC2493" s="66"/>
    </row>
    <row r="2494" spans="2:29" s="65" customFormat="1" hidden="1">
      <c r="B2494" s="67"/>
      <c r="C2494" s="67"/>
      <c r="D2494" s="67"/>
      <c r="E2494" s="67"/>
      <c r="I2494" s="14"/>
      <c r="Q2494" s="14"/>
      <c r="R2494" s="14"/>
      <c r="T2494" s="14"/>
      <c r="W2494" s="14"/>
      <c r="Y2494" s="14"/>
      <c r="AA2494" s="14"/>
      <c r="AC2494" s="66"/>
    </row>
    <row r="2495" spans="2:29" s="65" customFormat="1" hidden="1">
      <c r="B2495" s="67"/>
      <c r="C2495" s="67"/>
      <c r="D2495" s="67"/>
      <c r="E2495" s="67"/>
      <c r="I2495" s="14"/>
      <c r="Q2495" s="14"/>
      <c r="R2495" s="14"/>
      <c r="T2495" s="14"/>
      <c r="W2495" s="14"/>
      <c r="Y2495" s="14"/>
      <c r="AA2495" s="14"/>
      <c r="AC2495" s="66"/>
    </row>
    <row r="2496" spans="2:29" s="65" customFormat="1" hidden="1">
      <c r="B2496" s="67"/>
      <c r="C2496" s="67"/>
      <c r="D2496" s="67"/>
      <c r="E2496" s="67"/>
      <c r="I2496" s="14"/>
      <c r="Q2496" s="14"/>
      <c r="R2496" s="14"/>
      <c r="T2496" s="14"/>
      <c r="W2496" s="14"/>
      <c r="Y2496" s="14"/>
      <c r="AA2496" s="14"/>
      <c r="AC2496" s="66"/>
    </row>
    <row r="2497" spans="2:29" s="65" customFormat="1" hidden="1">
      <c r="B2497" s="67"/>
      <c r="C2497" s="67"/>
      <c r="D2497" s="67"/>
      <c r="E2497" s="67"/>
      <c r="I2497" s="14"/>
      <c r="Q2497" s="14"/>
      <c r="R2497" s="14"/>
      <c r="T2497" s="14"/>
      <c r="W2497" s="14"/>
      <c r="Y2497" s="14"/>
      <c r="AA2497" s="14"/>
      <c r="AC2497" s="66"/>
    </row>
    <row r="2498" spans="2:29" s="65" customFormat="1" hidden="1">
      <c r="B2498" s="67"/>
      <c r="C2498" s="67"/>
      <c r="D2498" s="67"/>
      <c r="E2498" s="67"/>
      <c r="I2498" s="14"/>
      <c r="Q2498" s="14"/>
      <c r="R2498" s="14"/>
      <c r="T2498" s="14"/>
      <c r="W2498" s="14"/>
      <c r="Y2498" s="14"/>
      <c r="AA2498" s="14"/>
      <c r="AC2498" s="66"/>
    </row>
    <row r="2499" spans="2:29" s="65" customFormat="1" hidden="1">
      <c r="B2499" s="67"/>
      <c r="C2499" s="67"/>
      <c r="D2499" s="67"/>
      <c r="E2499" s="67"/>
      <c r="I2499" s="14"/>
      <c r="Q2499" s="14"/>
      <c r="R2499" s="14"/>
      <c r="T2499" s="14"/>
      <c r="W2499" s="14"/>
      <c r="Y2499" s="14"/>
      <c r="AA2499" s="14"/>
      <c r="AC2499" s="66"/>
    </row>
    <row r="2500" spans="2:29" s="65" customFormat="1" hidden="1">
      <c r="B2500" s="67"/>
      <c r="C2500" s="67"/>
      <c r="D2500" s="67"/>
      <c r="E2500" s="67"/>
      <c r="I2500" s="14"/>
      <c r="Q2500" s="14"/>
      <c r="R2500" s="14"/>
      <c r="T2500" s="14"/>
      <c r="W2500" s="14"/>
      <c r="Y2500" s="14"/>
      <c r="AA2500" s="14"/>
      <c r="AC2500" s="66"/>
    </row>
    <row r="2501" spans="2:29" s="65" customFormat="1" hidden="1">
      <c r="B2501" s="67"/>
      <c r="C2501" s="67"/>
      <c r="D2501" s="67"/>
      <c r="E2501" s="67"/>
      <c r="I2501" s="14"/>
      <c r="Q2501" s="14"/>
      <c r="R2501" s="14"/>
      <c r="T2501" s="14"/>
      <c r="W2501" s="14"/>
      <c r="Y2501" s="14"/>
      <c r="AA2501" s="14"/>
      <c r="AC2501" s="66"/>
    </row>
    <row r="2502" spans="2:29" s="65" customFormat="1" hidden="1">
      <c r="B2502" s="67"/>
      <c r="C2502" s="67"/>
      <c r="D2502" s="67"/>
      <c r="E2502" s="67"/>
      <c r="I2502" s="14"/>
      <c r="Q2502" s="14"/>
      <c r="R2502" s="14"/>
      <c r="T2502" s="14"/>
      <c r="W2502" s="14"/>
      <c r="Y2502" s="14"/>
      <c r="AA2502" s="14"/>
      <c r="AC2502" s="66"/>
    </row>
    <row r="2503" spans="2:29" s="65" customFormat="1" hidden="1">
      <c r="B2503" s="67"/>
      <c r="C2503" s="67"/>
      <c r="D2503" s="67"/>
      <c r="E2503" s="67"/>
      <c r="I2503" s="14"/>
      <c r="Q2503" s="14"/>
      <c r="R2503" s="14"/>
      <c r="T2503" s="14"/>
      <c r="W2503" s="14"/>
      <c r="Y2503" s="14"/>
      <c r="AA2503" s="14"/>
      <c r="AC2503" s="66"/>
    </row>
    <row r="2504" spans="2:29" s="65" customFormat="1" hidden="1">
      <c r="B2504" s="67"/>
      <c r="C2504" s="67"/>
      <c r="D2504" s="67"/>
      <c r="E2504" s="67"/>
      <c r="I2504" s="14"/>
      <c r="Q2504" s="14"/>
      <c r="R2504" s="14"/>
      <c r="T2504" s="14"/>
      <c r="W2504" s="14"/>
      <c r="Y2504" s="14"/>
      <c r="AA2504" s="14"/>
      <c r="AC2504" s="66"/>
    </row>
    <row r="2505" spans="2:29" s="65" customFormat="1" hidden="1">
      <c r="B2505" s="67"/>
      <c r="C2505" s="67"/>
      <c r="D2505" s="67"/>
      <c r="E2505" s="67"/>
      <c r="I2505" s="14"/>
      <c r="Q2505" s="14"/>
      <c r="R2505" s="14"/>
      <c r="T2505" s="14"/>
      <c r="W2505" s="14"/>
      <c r="Y2505" s="14"/>
      <c r="AA2505" s="14"/>
      <c r="AC2505" s="66"/>
    </row>
    <row r="2506" spans="2:29" s="65" customFormat="1" hidden="1">
      <c r="B2506" s="67"/>
      <c r="C2506" s="67"/>
      <c r="D2506" s="67"/>
      <c r="E2506" s="67"/>
      <c r="I2506" s="14"/>
      <c r="Q2506" s="14"/>
      <c r="R2506" s="14"/>
      <c r="T2506" s="14"/>
      <c r="W2506" s="14"/>
      <c r="Y2506" s="14"/>
      <c r="AA2506" s="14"/>
      <c r="AC2506" s="66"/>
    </row>
    <row r="2507" spans="2:29" s="65" customFormat="1" hidden="1">
      <c r="B2507" s="67"/>
      <c r="C2507" s="67"/>
      <c r="D2507" s="67"/>
      <c r="E2507" s="67"/>
      <c r="I2507" s="14"/>
      <c r="Q2507" s="14"/>
      <c r="R2507" s="14"/>
      <c r="T2507" s="14"/>
      <c r="W2507" s="14"/>
      <c r="Y2507" s="14"/>
      <c r="AA2507" s="14"/>
      <c r="AC2507" s="66"/>
    </row>
    <row r="2508" spans="2:29" s="65" customFormat="1" hidden="1">
      <c r="B2508" s="67"/>
      <c r="C2508" s="67"/>
      <c r="D2508" s="67"/>
      <c r="E2508" s="67"/>
      <c r="I2508" s="14"/>
      <c r="Q2508" s="14"/>
      <c r="R2508" s="14"/>
      <c r="T2508" s="14"/>
      <c r="W2508" s="14"/>
      <c r="Y2508" s="14"/>
      <c r="AA2508" s="14"/>
      <c r="AC2508" s="66"/>
    </row>
    <row r="2509" spans="2:29" s="65" customFormat="1" hidden="1">
      <c r="B2509" s="67"/>
      <c r="C2509" s="67"/>
      <c r="D2509" s="67"/>
      <c r="E2509" s="67"/>
      <c r="I2509" s="14"/>
      <c r="Q2509" s="14"/>
      <c r="R2509" s="14"/>
      <c r="T2509" s="14"/>
      <c r="W2509" s="14"/>
      <c r="Y2509" s="14"/>
      <c r="AA2509" s="14"/>
      <c r="AC2509" s="66"/>
    </row>
    <row r="2510" spans="2:29" s="65" customFormat="1" hidden="1">
      <c r="B2510" s="67"/>
      <c r="C2510" s="67"/>
      <c r="D2510" s="67"/>
      <c r="E2510" s="67"/>
      <c r="I2510" s="14"/>
      <c r="Q2510" s="14"/>
      <c r="R2510" s="14"/>
      <c r="T2510" s="14"/>
      <c r="W2510" s="14"/>
      <c r="Y2510" s="14"/>
      <c r="AA2510" s="14"/>
      <c r="AC2510" s="66"/>
    </row>
    <row r="2511" spans="2:29" s="65" customFormat="1" hidden="1">
      <c r="B2511" s="67"/>
      <c r="C2511" s="67"/>
      <c r="D2511" s="67"/>
      <c r="E2511" s="67"/>
      <c r="I2511" s="14"/>
      <c r="Q2511" s="14"/>
      <c r="R2511" s="14"/>
      <c r="T2511" s="14"/>
      <c r="W2511" s="14"/>
      <c r="Y2511" s="14"/>
      <c r="AA2511" s="14"/>
      <c r="AC2511" s="66"/>
    </row>
    <row r="2512" spans="2:29" s="65" customFormat="1" hidden="1">
      <c r="B2512" s="67"/>
      <c r="C2512" s="67"/>
      <c r="D2512" s="67"/>
      <c r="E2512" s="67"/>
      <c r="I2512" s="14"/>
      <c r="Q2512" s="14"/>
      <c r="R2512" s="14"/>
      <c r="T2512" s="14"/>
      <c r="W2512" s="14"/>
      <c r="Y2512" s="14"/>
      <c r="AA2512" s="14"/>
      <c r="AC2512" s="66"/>
    </row>
    <row r="2513" spans="2:29" s="65" customFormat="1" hidden="1">
      <c r="B2513" s="67"/>
      <c r="C2513" s="67"/>
      <c r="D2513" s="67"/>
      <c r="E2513" s="67"/>
      <c r="I2513" s="14"/>
      <c r="Q2513" s="14"/>
      <c r="R2513" s="14"/>
      <c r="T2513" s="14"/>
      <c r="W2513" s="14"/>
      <c r="Y2513" s="14"/>
      <c r="AA2513" s="14"/>
      <c r="AC2513" s="66"/>
    </row>
    <row r="2514" spans="2:29" s="65" customFormat="1" hidden="1">
      <c r="B2514" s="67"/>
      <c r="C2514" s="67"/>
      <c r="D2514" s="67"/>
      <c r="E2514" s="67"/>
      <c r="I2514" s="14"/>
      <c r="Q2514" s="14"/>
      <c r="R2514" s="14"/>
      <c r="T2514" s="14"/>
      <c r="W2514" s="14"/>
      <c r="Y2514" s="14"/>
      <c r="AA2514" s="14"/>
      <c r="AC2514" s="66"/>
    </row>
    <row r="2515" spans="2:29" s="65" customFormat="1" hidden="1">
      <c r="B2515" s="67"/>
      <c r="C2515" s="67"/>
      <c r="D2515" s="67"/>
      <c r="E2515" s="67"/>
      <c r="I2515" s="14"/>
      <c r="Q2515" s="14"/>
      <c r="R2515" s="14"/>
      <c r="T2515" s="14"/>
      <c r="W2515" s="14"/>
      <c r="Y2515" s="14"/>
      <c r="AA2515" s="14"/>
      <c r="AC2515" s="66"/>
    </row>
    <row r="2516" spans="2:29" s="65" customFormat="1" hidden="1">
      <c r="B2516" s="67"/>
      <c r="C2516" s="67"/>
      <c r="D2516" s="67"/>
      <c r="E2516" s="67"/>
      <c r="I2516" s="14"/>
      <c r="Q2516" s="14"/>
      <c r="R2516" s="14"/>
      <c r="T2516" s="14"/>
      <c r="W2516" s="14"/>
      <c r="Y2516" s="14"/>
      <c r="AA2516" s="14"/>
      <c r="AC2516" s="66"/>
    </row>
    <row r="2517" spans="2:29" s="65" customFormat="1" hidden="1">
      <c r="B2517" s="67"/>
      <c r="C2517" s="67"/>
      <c r="D2517" s="67"/>
      <c r="E2517" s="67"/>
      <c r="I2517" s="14"/>
      <c r="Q2517" s="14"/>
      <c r="R2517" s="14"/>
      <c r="T2517" s="14"/>
      <c r="W2517" s="14"/>
      <c r="Y2517" s="14"/>
      <c r="AA2517" s="14"/>
      <c r="AC2517" s="66"/>
    </row>
    <row r="2518" spans="2:29" s="65" customFormat="1" hidden="1">
      <c r="B2518" s="67"/>
      <c r="C2518" s="67"/>
      <c r="D2518" s="67"/>
      <c r="E2518" s="67"/>
      <c r="I2518" s="14"/>
      <c r="Q2518" s="14"/>
      <c r="R2518" s="14"/>
      <c r="T2518" s="14"/>
      <c r="W2518" s="14"/>
      <c r="Y2518" s="14"/>
      <c r="AA2518" s="14"/>
      <c r="AC2518" s="66"/>
    </row>
    <row r="2519" spans="2:29" s="65" customFormat="1" hidden="1">
      <c r="B2519" s="67"/>
      <c r="C2519" s="67"/>
      <c r="D2519" s="67"/>
      <c r="E2519" s="67"/>
      <c r="I2519" s="14"/>
      <c r="Q2519" s="14"/>
      <c r="R2519" s="14"/>
      <c r="T2519" s="14"/>
      <c r="W2519" s="14"/>
      <c r="Y2519" s="14"/>
      <c r="AA2519" s="14"/>
      <c r="AC2519" s="66"/>
    </row>
    <row r="2520" spans="2:29" s="65" customFormat="1" hidden="1">
      <c r="B2520" s="67"/>
      <c r="C2520" s="67"/>
      <c r="D2520" s="67"/>
      <c r="E2520" s="67"/>
      <c r="I2520" s="14"/>
      <c r="Q2520" s="14"/>
      <c r="R2520" s="14"/>
      <c r="T2520" s="14"/>
      <c r="W2520" s="14"/>
      <c r="Y2520" s="14"/>
      <c r="AA2520" s="14"/>
      <c r="AC2520" s="66"/>
    </row>
    <row r="2521" spans="2:29" s="65" customFormat="1" hidden="1">
      <c r="B2521" s="67"/>
      <c r="C2521" s="67"/>
      <c r="D2521" s="67"/>
      <c r="E2521" s="67"/>
      <c r="I2521" s="14"/>
      <c r="Q2521" s="14"/>
      <c r="R2521" s="14"/>
      <c r="T2521" s="14"/>
      <c r="W2521" s="14"/>
      <c r="Y2521" s="14"/>
      <c r="AA2521" s="14"/>
      <c r="AC2521" s="66"/>
    </row>
    <row r="2522" spans="2:29" s="65" customFormat="1" hidden="1">
      <c r="B2522" s="67"/>
      <c r="C2522" s="67"/>
      <c r="D2522" s="67"/>
      <c r="E2522" s="67"/>
      <c r="I2522" s="14"/>
      <c r="Q2522" s="14"/>
      <c r="R2522" s="14"/>
      <c r="T2522" s="14"/>
      <c r="W2522" s="14"/>
      <c r="Y2522" s="14"/>
      <c r="AA2522" s="14"/>
      <c r="AC2522" s="66"/>
    </row>
    <row r="2523" spans="2:29" s="65" customFormat="1" hidden="1">
      <c r="B2523" s="67"/>
      <c r="C2523" s="67"/>
      <c r="D2523" s="67"/>
      <c r="E2523" s="67"/>
      <c r="I2523" s="14"/>
      <c r="Q2523" s="14"/>
      <c r="R2523" s="14"/>
      <c r="T2523" s="14"/>
      <c r="W2523" s="14"/>
      <c r="Y2523" s="14"/>
      <c r="AA2523" s="14"/>
      <c r="AC2523" s="66"/>
    </row>
    <row r="2524" spans="2:29" s="65" customFormat="1" hidden="1">
      <c r="B2524" s="67"/>
      <c r="C2524" s="67"/>
      <c r="D2524" s="67"/>
      <c r="E2524" s="67"/>
      <c r="I2524" s="14"/>
      <c r="Q2524" s="14"/>
      <c r="R2524" s="14"/>
      <c r="T2524" s="14"/>
      <c r="W2524" s="14"/>
      <c r="Y2524" s="14"/>
      <c r="AA2524" s="14"/>
      <c r="AC2524" s="66"/>
    </row>
    <row r="2525" spans="2:29" s="65" customFormat="1" hidden="1">
      <c r="B2525" s="67"/>
      <c r="C2525" s="67"/>
      <c r="D2525" s="67"/>
      <c r="E2525" s="67"/>
      <c r="I2525" s="14"/>
      <c r="Q2525" s="14"/>
      <c r="R2525" s="14"/>
      <c r="T2525" s="14"/>
      <c r="W2525" s="14"/>
      <c r="Y2525" s="14"/>
      <c r="AA2525" s="14"/>
      <c r="AC2525" s="66"/>
    </row>
    <row r="2526" spans="2:29" s="65" customFormat="1" hidden="1">
      <c r="B2526" s="67"/>
      <c r="C2526" s="67"/>
      <c r="D2526" s="67"/>
      <c r="E2526" s="67"/>
      <c r="I2526" s="14"/>
      <c r="Q2526" s="14"/>
      <c r="R2526" s="14"/>
      <c r="T2526" s="14"/>
      <c r="W2526" s="14"/>
      <c r="Y2526" s="14"/>
      <c r="AA2526" s="14"/>
      <c r="AC2526" s="66"/>
    </row>
    <row r="2527" spans="2:29" s="65" customFormat="1" hidden="1">
      <c r="B2527" s="67"/>
      <c r="C2527" s="67"/>
      <c r="D2527" s="67"/>
      <c r="E2527" s="67"/>
      <c r="I2527" s="14"/>
      <c r="Q2527" s="14"/>
      <c r="R2527" s="14"/>
      <c r="T2527" s="14"/>
      <c r="W2527" s="14"/>
      <c r="Y2527" s="14"/>
      <c r="AA2527" s="14"/>
      <c r="AC2527" s="66"/>
    </row>
    <row r="2528" spans="2:29" s="65" customFormat="1" hidden="1">
      <c r="B2528" s="67"/>
      <c r="C2528" s="67"/>
      <c r="D2528" s="67"/>
      <c r="E2528" s="67"/>
      <c r="I2528" s="14"/>
      <c r="Q2528" s="14"/>
      <c r="R2528" s="14"/>
      <c r="T2528" s="14"/>
      <c r="W2528" s="14"/>
      <c r="Y2528" s="14"/>
      <c r="AA2528" s="14"/>
      <c r="AC2528" s="66"/>
    </row>
    <row r="2529" spans="2:29" s="65" customFormat="1" hidden="1">
      <c r="B2529" s="67"/>
      <c r="C2529" s="67"/>
      <c r="D2529" s="67"/>
      <c r="E2529" s="67"/>
      <c r="I2529" s="14"/>
      <c r="Q2529" s="14"/>
      <c r="R2529" s="14"/>
      <c r="T2529" s="14"/>
      <c r="W2529" s="14"/>
      <c r="Y2529" s="14"/>
      <c r="AA2529" s="14"/>
      <c r="AC2529" s="66"/>
    </row>
    <row r="2530" spans="2:29" s="65" customFormat="1" hidden="1">
      <c r="B2530" s="67"/>
      <c r="C2530" s="67"/>
      <c r="D2530" s="67"/>
      <c r="E2530" s="67"/>
      <c r="I2530" s="14"/>
      <c r="Q2530" s="14"/>
      <c r="R2530" s="14"/>
      <c r="T2530" s="14"/>
      <c r="W2530" s="14"/>
      <c r="Y2530" s="14"/>
      <c r="AA2530" s="14"/>
      <c r="AC2530" s="66"/>
    </row>
    <row r="2531" spans="2:29" s="65" customFormat="1" hidden="1">
      <c r="B2531" s="67"/>
      <c r="C2531" s="67"/>
      <c r="D2531" s="67"/>
      <c r="E2531" s="67"/>
      <c r="I2531" s="14"/>
      <c r="Q2531" s="14"/>
      <c r="R2531" s="14"/>
      <c r="T2531" s="14"/>
      <c r="W2531" s="14"/>
      <c r="Y2531" s="14"/>
      <c r="AA2531" s="14"/>
      <c r="AC2531" s="66"/>
    </row>
    <row r="2532" spans="2:29" s="65" customFormat="1" hidden="1">
      <c r="B2532" s="67"/>
      <c r="C2532" s="67"/>
      <c r="D2532" s="67"/>
      <c r="E2532" s="67"/>
      <c r="I2532" s="14"/>
      <c r="Q2532" s="14"/>
      <c r="R2532" s="14"/>
      <c r="T2532" s="14"/>
      <c r="W2532" s="14"/>
      <c r="Y2532" s="14"/>
      <c r="AA2532" s="14"/>
      <c r="AC2532" s="66"/>
    </row>
    <row r="2533" spans="2:29" s="65" customFormat="1" hidden="1">
      <c r="B2533" s="67"/>
      <c r="C2533" s="67"/>
      <c r="D2533" s="67"/>
      <c r="E2533" s="67"/>
      <c r="I2533" s="14"/>
      <c r="Q2533" s="14"/>
      <c r="R2533" s="14"/>
      <c r="T2533" s="14"/>
      <c r="W2533" s="14"/>
      <c r="Y2533" s="14"/>
      <c r="AA2533" s="14"/>
      <c r="AC2533" s="66"/>
    </row>
    <row r="2534" spans="2:29" s="65" customFormat="1" hidden="1">
      <c r="B2534" s="67"/>
      <c r="C2534" s="67"/>
      <c r="D2534" s="67"/>
      <c r="E2534" s="67"/>
      <c r="I2534" s="14"/>
      <c r="Q2534" s="14"/>
      <c r="R2534" s="14"/>
      <c r="T2534" s="14"/>
      <c r="W2534" s="14"/>
      <c r="Y2534" s="14"/>
      <c r="AA2534" s="14"/>
      <c r="AC2534" s="66"/>
    </row>
    <row r="2535" spans="2:29" s="65" customFormat="1" hidden="1">
      <c r="B2535" s="67"/>
      <c r="C2535" s="67"/>
      <c r="D2535" s="67"/>
      <c r="E2535" s="67"/>
      <c r="I2535" s="14"/>
      <c r="Q2535" s="14"/>
      <c r="R2535" s="14"/>
      <c r="T2535" s="14"/>
      <c r="W2535" s="14"/>
      <c r="Y2535" s="14"/>
      <c r="AA2535" s="14"/>
      <c r="AC2535" s="66"/>
    </row>
    <row r="2536" spans="2:29" s="65" customFormat="1" hidden="1">
      <c r="B2536" s="67"/>
      <c r="C2536" s="67"/>
      <c r="D2536" s="67"/>
      <c r="E2536" s="67"/>
      <c r="I2536" s="14"/>
      <c r="Q2536" s="14"/>
      <c r="R2536" s="14"/>
      <c r="T2536" s="14"/>
      <c r="W2536" s="14"/>
      <c r="Y2536" s="14"/>
      <c r="AA2536" s="14"/>
      <c r="AC2536" s="66"/>
    </row>
    <row r="2537" spans="2:29" s="65" customFormat="1" hidden="1">
      <c r="B2537" s="67"/>
      <c r="C2537" s="67"/>
      <c r="D2537" s="67"/>
      <c r="E2537" s="67"/>
      <c r="I2537" s="14"/>
      <c r="Q2537" s="14"/>
      <c r="R2537" s="14"/>
      <c r="T2537" s="14"/>
      <c r="W2537" s="14"/>
      <c r="Y2537" s="14"/>
      <c r="AA2537" s="14"/>
      <c r="AC2537" s="66"/>
    </row>
    <row r="2538" spans="2:29" s="65" customFormat="1" hidden="1">
      <c r="B2538" s="67"/>
      <c r="C2538" s="67"/>
      <c r="D2538" s="67"/>
      <c r="E2538" s="67"/>
      <c r="I2538" s="14"/>
      <c r="Q2538" s="14"/>
      <c r="R2538" s="14"/>
      <c r="T2538" s="14"/>
      <c r="W2538" s="14"/>
      <c r="Y2538" s="14"/>
      <c r="AA2538" s="14"/>
      <c r="AC2538" s="66"/>
    </row>
    <row r="2539" spans="2:29" s="65" customFormat="1" hidden="1">
      <c r="B2539" s="67"/>
      <c r="C2539" s="67"/>
      <c r="D2539" s="67"/>
      <c r="E2539" s="67"/>
      <c r="I2539" s="14"/>
      <c r="Q2539" s="14"/>
      <c r="R2539" s="14"/>
      <c r="T2539" s="14"/>
      <c r="W2539" s="14"/>
      <c r="Y2539" s="14"/>
      <c r="AA2539" s="14"/>
      <c r="AC2539" s="66"/>
    </row>
    <row r="2540" spans="2:29" s="65" customFormat="1" hidden="1">
      <c r="B2540" s="67"/>
      <c r="C2540" s="67"/>
      <c r="D2540" s="67"/>
      <c r="E2540" s="67"/>
      <c r="I2540" s="14"/>
      <c r="Q2540" s="14"/>
      <c r="R2540" s="14"/>
      <c r="T2540" s="14"/>
      <c r="W2540" s="14"/>
      <c r="Y2540" s="14"/>
      <c r="AA2540" s="14"/>
      <c r="AC2540" s="66"/>
    </row>
    <row r="2541" spans="2:29" s="65" customFormat="1" hidden="1">
      <c r="B2541" s="67"/>
      <c r="C2541" s="67"/>
      <c r="D2541" s="67"/>
      <c r="E2541" s="67"/>
      <c r="I2541" s="14"/>
      <c r="Q2541" s="14"/>
      <c r="R2541" s="14"/>
      <c r="T2541" s="14"/>
      <c r="W2541" s="14"/>
      <c r="Y2541" s="14"/>
      <c r="AA2541" s="14"/>
      <c r="AC2541" s="66"/>
    </row>
    <row r="2542" spans="2:29" s="65" customFormat="1" hidden="1">
      <c r="B2542" s="67"/>
      <c r="C2542" s="67"/>
      <c r="D2542" s="67"/>
      <c r="E2542" s="67"/>
      <c r="I2542" s="14"/>
      <c r="Q2542" s="14"/>
      <c r="R2542" s="14"/>
      <c r="T2542" s="14"/>
      <c r="W2542" s="14"/>
      <c r="Y2542" s="14"/>
      <c r="AA2542" s="14"/>
      <c r="AC2542" s="66"/>
    </row>
    <row r="2543" spans="2:29" s="65" customFormat="1" hidden="1">
      <c r="B2543" s="67"/>
      <c r="C2543" s="67"/>
      <c r="D2543" s="67"/>
      <c r="E2543" s="67"/>
      <c r="I2543" s="14"/>
      <c r="Q2543" s="14"/>
      <c r="R2543" s="14"/>
      <c r="T2543" s="14"/>
      <c r="W2543" s="14"/>
      <c r="Y2543" s="14"/>
      <c r="AA2543" s="14"/>
      <c r="AC2543" s="66"/>
    </row>
    <row r="2544" spans="2:29" s="65" customFormat="1" hidden="1">
      <c r="B2544" s="67"/>
      <c r="C2544" s="67"/>
      <c r="D2544" s="67"/>
      <c r="E2544" s="67"/>
      <c r="I2544" s="14"/>
      <c r="Q2544" s="14"/>
      <c r="R2544" s="14"/>
      <c r="T2544" s="14"/>
      <c r="W2544" s="14"/>
      <c r="Y2544" s="14"/>
      <c r="AA2544" s="14"/>
      <c r="AC2544" s="66"/>
    </row>
    <row r="2545" spans="2:29" s="65" customFormat="1" hidden="1">
      <c r="B2545" s="67"/>
      <c r="C2545" s="67"/>
      <c r="D2545" s="67"/>
      <c r="E2545" s="67"/>
      <c r="I2545" s="14"/>
      <c r="Q2545" s="14"/>
      <c r="R2545" s="14"/>
      <c r="T2545" s="14"/>
      <c r="W2545" s="14"/>
      <c r="Y2545" s="14"/>
      <c r="AA2545" s="14"/>
      <c r="AC2545" s="66"/>
    </row>
    <row r="2546" spans="2:29" s="65" customFormat="1" hidden="1">
      <c r="B2546" s="67"/>
      <c r="C2546" s="67"/>
      <c r="D2546" s="67"/>
      <c r="E2546" s="67"/>
      <c r="I2546" s="14"/>
      <c r="Q2546" s="14"/>
      <c r="R2546" s="14"/>
      <c r="T2546" s="14"/>
      <c r="W2546" s="14"/>
      <c r="Y2546" s="14"/>
      <c r="AA2546" s="14"/>
      <c r="AC2546" s="66"/>
    </row>
    <row r="2547" spans="2:29" s="65" customFormat="1" hidden="1">
      <c r="B2547" s="67"/>
      <c r="C2547" s="67"/>
      <c r="D2547" s="67"/>
      <c r="E2547" s="67"/>
      <c r="I2547" s="14"/>
      <c r="Q2547" s="14"/>
      <c r="R2547" s="14"/>
      <c r="T2547" s="14"/>
      <c r="W2547" s="14"/>
      <c r="Y2547" s="14"/>
      <c r="AA2547" s="14"/>
      <c r="AC2547" s="66"/>
    </row>
    <row r="2548" spans="2:29" s="65" customFormat="1" hidden="1">
      <c r="B2548" s="67"/>
      <c r="C2548" s="67"/>
      <c r="D2548" s="67"/>
      <c r="E2548" s="67"/>
      <c r="I2548" s="14"/>
      <c r="Q2548" s="14"/>
      <c r="R2548" s="14"/>
      <c r="T2548" s="14"/>
      <c r="W2548" s="14"/>
      <c r="Y2548" s="14"/>
      <c r="AA2548" s="14"/>
      <c r="AC2548" s="66"/>
    </row>
    <row r="2549" spans="2:29" s="65" customFormat="1" hidden="1">
      <c r="B2549" s="67"/>
      <c r="C2549" s="67"/>
      <c r="D2549" s="67"/>
      <c r="E2549" s="67"/>
      <c r="I2549" s="14"/>
      <c r="Q2549" s="14"/>
      <c r="R2549" s="14"/>
      <c r="T2549" s="14"/>
      <c r="W2549" s="14"/>
      <c r="Y2549" s="14"/>
      <c r="AA2549" s="14"/>
      <c r="AC2549" s="66"/>
    </row>
    <row r="2550" spans="2:29" s="65" customFormat="1" hidden="1">
      <c r="B2550" s="67"/>
      <c r="C2550" s="67"/>
      <c r="D2550" s="67"/>
      <c r="E2550" s="67"/>
      <c r="I2550" s="14"/>
      <c r="Q2550" s="14"/>
      <c r="R2550" s="14"/>
      <c r="T2550" s="14"/>
      <c r="W2550" s="14"/>
      <c r="Y2550" s="14"/>
      <c r="AA2550" s="14"/>
      <c r="AC2550" s="66"/>
    </row>
    <row r="2551" spans="2:29" s="65" customFormat="1" hidden="1">
      <c r="B2551" s="67"/>
      <c r="C2551" s="67"/>
      <c r="D2551" s="67"/>
      <c r="E2551" s="67"/>
      <c r="I2551" s="14"/>
      <c r="Q2551" s="14"/>
      <c r="R2551" s="14"/>
      <c r="T2551" s="14"/>
      <c r="W2551" s="14"/>
      <c r="Y2551" s="14"/>
      <c r="AA2551" s="14"/>
      <c r="AC2551" s="66"/>
    </row>
    <row r="2552" spans="2:29" s="65" customFormat="1" hidden="1">
      <c r="B2552" s="67"/>
      <c r="C2552" s="67"/>
      <c r="D2552" s="67"/>
      <c r="E2552" s="67"/>
      <c r="I2552" s="14"/>
      <c r="Q2552" s="14"/>
      <c r="R2552" s="14"/>
      <c r="T2552" s="14"/>
      <c r="W2552" s="14"/>
      <c r="Y2552" s="14"/>
      <c r="AA2552" s="14"/>
      <c r="AC2552" s="66"/>
    </row>
    <row r="2553" spans="2:29" s="65" customFormat="1" hidden="1">
      <c r="B2553" s="67"/>
      <c r="C2553" s="67"/>
      <c r="D2553" s="67"/>
      <c r="E2553" s="67"/>
      <c r="I2553" s="14"/>
      <c r="Q2553" s="14"/>
      <c r="R2553" s="14"/>
      <c r="T2553" s="14"/>
      <c r="W2553" s="14"/>
      <c r="Y2553" s="14"/>
      <c r="AA2553" s="14"/>
      <c r="AC2553" s="66"/>
    </row>
    <row r="2554" spans="2:29" s="65" customFormat="1" hidden="1">
      <c r="B2554" s="67"/>
      <c r="C2554" s="67"/>
      <c r="D2554" s="67"/>
      <c r="E2554" s="67"/>
      <c r="I2554" s="14"/>
      <c r="Q2554" s="14"/>
      <c r="R2554" s="14"/>
      <c r="T2554" s="14"/>
      <c r="W2554" s="14"/>
      <c r="Y2554" s="14"/>
      <c r="AA2554" s="14"/>
      <c r="AC2554" s="66"/>
    </row>
    <row r="2555" spans="2:29" s="65" customFormat="1" hidden="1">
      <c r="B2555" s="67"/>
      <c r="C2555" s="67"/>
      <c r="D2555" s="67"/>
      <c r="E2555" s="67"/>
      <c r="I2555" s="14"/>
      <c r="Q2555" s="14"/>
      <c r="R2555" s="14"/>
      <c r="T2555" s="14"/>
      <c r="W2555" s="14"/>
      <c r="Y2555" s="14"/>
      <c r="AA2555" s="14"/>
      <c r="AC2555" s="66"/>
    </row>
    <row r="2556" spans="2:29" s="65" customFormat="1" hidden="1">
      <c r="B2556" s="67"/>
      <c r="C2556" s="67"/>
      <c r="D2556" s="67"/>
      <c r="E2556" s="67"/>
      <c r="I2556" s="14"/>
      <c r="Q2556" s="14"/>
      <c r="R2556" s="14"/>
      <c r="T2556" s="14"/>
      <c r="W2556" s="14"/>
      <c r="Y2556" s="14"/>
      <c r="AA2556" s="14"/>
      <c r="AC2556" s="66"/>
    </row>
    <row r="2557" spans="2:29" s="65" customFormat="1" hidden="1">
      <c r="B2557" s="67"/>
      <c r="C2557" s="67"/>
      <c r="D2557" s="67"/>
      <c r="E2557" s="67"/>
      <c r="I2557" s="14"/>
      <c r="Q2557" s="14"/>
      <c r="R2557" s="14"/>
      <c r="T2557" s="14"/>
      <c r="W2557" s="14"/>
      <c r="Y2557" s="14"/>
      <c r="AA2557" s="14"/>
      <c r="AC2557" s="66"/>
    </row>
    <row r="2558" spans="2:29" s="65" customFormat="1" hidden="1">
      <c r="B2558" s="67"/>
      <c r="C2558" s="67"/>
      <c r="D2558" s="67"/>
      <c r="E2558" s="67"/>
      <c r="I2558" s="14"/>
      <c r="Q2558" s="14"/>
      <c r="R2558" s="14"/>
      <c r="T2558" s="14"/>
      <c r="W2558" s="14"/>
      <c r="Y2558" s="14"/>
      <c r="AA2558" s="14"/>
      <c r="AC2558" s="66"/>
    </row>
    <row r="2559" spans="2:29" s="65" customFormat="1" hidden="1">
      <c r="B2559" s="67"/>
      <c r="C2559" s="67"/>
      <c r="D2559" s="67"/>
      <c r="E2559" s="67"/>
      <c r="I2559" s="14"/>
      <c r="Q2559" s="14"/>
      <c r="R2559" s="14"/>
      <c r="T2559" s="14"/>
      <c r="W2559" s="14"/>
      <c r="Y2559" s="14"/>
      <c r="AA2559" s="14"/>
      <c r="AC2559" s="66"/>
    </row>
    <row r="2560" spans="2:29" s="65" customFormat="1" hidden="1">
      <c r="B2560" s="67"/>
      <c r="C2560" s="67"/>
      <c r="D2560" s="67"/>
      <c r="E2560" s="67"/>
      <c r="I2560" s="14"/>
      <c r="Q2560" s="14"/>
      <c r="R2560" s="14"/>
      <c r="T2560" s="14"/>
      <c r="W2560" s="14"/>
      <c r="Y2560" s="14"/>
      <c r="AA2560" s="14"/>
      <c r="AC2560" s="66"/>
    </row>
    <row r="2561" spans="2:29" s="65" customFormat="1" hidden="1">
      <c r="B2561" s="67"/>
      <c r="C2561" s="67"/>
      <c r="D2561" s="67"/>
      <c r="E2561" s="67"/>
      <c r="I2561" s="14"/>
      <c r="Q2561" s="14"/>
      <c r="R2561" s="14"/>
      <c r="T2561" s="14"/>
      <c r="W2561" s="14"/>
      <c r="Y2561" s="14"/>
      <c r="AA2561" s="14"/>
      <c r="AC2561" s="66"/>
    </row>
    <row r="2562" spans="2:29" s="65" customFormat="1" hidden="1">
      <c r="B2562" s="67"/>
      <c r="C2562" s="67"/>
      <c r="D2562" s="67"/>
      <c r="E2562" s="67"/>
      <c r="I2562" s="14"/>
      <c r="Q2562" s="14"/>
      <c r="R2562" s="14"/>
      <c r="T2562" s="14"/>
      <c r="W2562" s="14"/>
      <c r="Y2562" s="14"/>
      <c r="AA2562" s="14"/>
      <c r="AC2562" s="66"/>
    </row>
    <row r="2563" spans="2:29" s="65" customFormat="1" hidden="1">
      <c r="B2563" s="67"/>
      <c r="C2563" s="67"/>
      <c r="D2563" s="67"/>
      <c r="E2563" s="67"/>
      <c r="I2563" s="14"/>
      <c r="Q2563" s="14"/>
      <c r="R2563" s="14"/>
      <c r="T2563" s="14"/>
      <c r="W2563" s="14"/>
      <c r="Y2563" s="14"/>
      <c r="AA2563" s="14"/>
      <c r="AC2563" s="66"/>
    </row>
    <row r="2564" spans="2:29" s="65" customFormat="1" hidden="1">
      <c r="B2564" s="67"/>
      <c r="C2564" s="67"/>
      <c r="D2564" s="67"/>
      <c r="E2564" s="67"/>
      <c r="I2564" s="14"/>
      <c r="Q2564" s="14"/>
      <c r="R2564" s="14"/>
      <c r="T2564" s="14"/>
      <c r="W2564" s="14"/>
      <c r="Y2564" s="14"/>
      <c r="AA2564" s="14"/>
      <c r="AC2564" s="66"/>
    </row>
    <row r="2565" spans="2:29" s="65" customFormat="1" hidden="1">
      <c r="B2565" s="67"/>
      <c r="C2565" s="67"/>
      <c r="D2565" s="67"/>
      <c r="E2565" s="67"/>
      <c r="I2565" s="14"/>
      <c r="Q2565" s="14"/>
      <c r="R2565" s="14"/>
      <c r="T2565" s="14"/>
      <c r="W2565" s="14"/>
      <c r="Y2565" s="14"/>
      <c r="AA2565" s="14"/>
      <c r="AC2565" s="66"/>
    </row>
    <row r="2566" spans="2:29" s="65" customFormat="1" hidden="1">
      <c r="B2566" s="67"/>
      <c r="C2566" s="67"/>
      <c r="D2566" s="67"/>
      <c r="E2566" s="67"/>
      <c r="I2566" s="14"/>
      <c r="Q2566" s="14"/>
      <c r="R2566" s="14"/>
      <c r="T2566" s="14"/>
      <c r="W2566" s="14"/>
      <c r="Y2566" s="14"/>
      <c r="AA2566" s="14"/>
      <c r="AC2566" s="66"/>
    </row>
    <row r="2567" spans="2:29" s="65" customFormat="1" hidden="1">
      <c r="B2567" s="67"/>
      <c r="C2567" s="67"/>
      <c r="D2567" s="67"/>
      <c r="E2567" s="67"/>
      <c r="I2567" s="14"/>
      <c r="Q2567" s="14"/>
      <c r="R2567" s="14"/>
      <c r="T2567" s="14"/>
      <c r="W2567" s="14"/>
      <c r="Y2567" s="14"/>
      <c r="AA2567" s="14"/>
      <c r="AC2567" s="66"/>
    </row>
    <row r="2568" spans="2:29" s="65" customFormat="1" hidden="1">
      <c r="B2568" s="67"/>
      <c r="C2568" s="67"/>
      <c r="D2568" s="67"/>
      <c r="E2568" s="67"/>
      <c r="I2568" s="14"/>
      <c r="Q2568" s="14"/>
      <c r="R2568" s="14"/>
      <c r="T2568" s="14"/>
      <c r="W2568" s="14"/>
      <c r="Y2568" s="14"/>
      <c r="AA2568" s="14"/>
      <c r="AC2568" s="66"/>
    </row>
    <row r="2569" spans="2:29" s="65" customFormat="1" hidden="1">
      <c r="B2569" s="67"/>
      <c r="C2569" s="67"/>
      <c r="D2569" s="67"/>
      <c r="E2569" s="67"/>
      <c r="I2569" s="14"/>
      <c r="Q2569" s="14"/>
      <c r="R2569" s="14"/>
      <c r="T2569" s="14"/>
      <c r="W2569" s="14"/>
      <c r="Y2569" s="14"/>
      <c r="AA2569" s="14"/>
      <c r="AC2569" s="66"/>
    </row>
    <row r="2570" spans="2:29" s="65" customFormat="1" hidden="1">
      <c r="B2570" s="67"/>
      <c r="C2570" s="67"/>
      <c r="D2570" s="67"/>
      <c r="E2570" s="67"/>
      <c r="I2570" s="14"/>
      <c r="Q2570" s="14"/>
      <c r="R2570" s="14"/>
      <c r="T2570" s="14"/>
      <c r="W2570" s="14"/>
      <c r="Y2570" s="14"/>
      <c r="AA2570" s="14"/>
      <c r="AC2570" s="66"/>
    </row>
    <row r="2571" spans="2:29" s="65" customFormat="1" hidden="1">
      <c r="B2571" s="67"/>
      <c r="C2571" s="67"/>
      <c r="D2571" s="67"/>
      <c r="E2571" s="67"/>
      <c r="I2571" s="14"/>
      <c r="Q2571" s="14"/>
      <c r="R2571" s="14"/>
      <c r="T2571" s="14"/>
      <c r="W2571" s="14"/>
      <c r="Y2571" s="14"/>
      <c r="AA2571" s="14"/>
      <c r="AC2571" s="66"/>
    </row>
    <row r="2572" spans="2:29" s="65" customFormat="1" hidden="1">
      <c r="B2572" s="67"/>
      <c r="C2572" s="67"/>
      <c r="D2572" s="67"/>
      <c r="E2572" s="67"/>
      <c r="I2572" s="14"/>
      <c r="Q2572" s="14"/>
      <c r="R2572" s="14"/>
      <c r="T2572" s="14"/>
      <c r="W2572" s="14"/>
      <c r="Y2572" s="14"/>
      <c r="AA2572" s="14"/>
      <c r="AC2572" s="66"/>
    </row>
    <row r="2573" spans="2:29" s="65" customFormat="1" hidden="1">
      <c r="B2573" s="67"/>
      <c r="C2573" s="67"/>
      <c r="D2573" s="67"/>
      <c r="E2573" s="67"/>
      <c r="I2573" s="14"/>
      <c r="Q2573" s="14"/>
      <c r="R2573" s="14"/>
      <c r="T2573" s="14"/>
      <c r="W2573" s="14"/>
      <c r="Y2573" s="14"/>
      <c r="AA2573" s="14"/>
      <c r="AC2573" s="66"/>
    </row>
    <row r="2574" spans="2:29" s="65" customFormat="1" hidden="1">
      <c r="B2574" s="67"/>
      <c r="C2574" s="67"/>
      <c r="D2574" s="67"/>
      <c r="E2574" s="67"/>
      <c r="I2574" s="14"/>
      <c r="Q2574" s="14"/>
      <c r="R2574" s="14"/>
      <c r="T2574" s="14"/>
      <c r="W2574" s="14"/>
      <c r="Y2574" s="14"/>
      <c r="AA2574" s="14"/>
      <c r="AC2574" s="66"/>
    </row>
    <row r="2575" spans="2:29" s="65" customFormat="1" hidden="1">
      <c r="B2575" s="67"/>
      <c r="C2575" s="67"/>
      <c r="D2575" s="67"/>
      <c r="E2575" s="67"/>
      <c r="I2575" s="14"/>
      <c r="Q2575" s="14"/>
      <c r="R2575" s="14"/>
      <c r="T2575" s="14"/>
      <c r="W2575" s="14"/>
      <c r="Y2575" s="14"/>
      <c r="AA2575" s="14"/>
      <c r="AC2575" s="66"/>
    </row>
    <row r="2576" spans="2:29" s="65" customFormat="1" hidden="1">
      <c r="B2576" s="67"/>
      <c r="C2576" s="67"/>
      <c r="D2576" s="67"/>
      <c r="E2576" s="67"/>
      <c r="I2576" s="14"/>
      <c r="Q2576" s="14"/>
      <c r="R2576" s="14"/>
      <c r="T2576" s="14"/>
      <c r="W2576" s="14"/>
      <c r="Y2576" s="14"/>
      <c r="AA2576" s="14"/>
      <c r="AC2576" s="66"/>
    </row>
    <row r="2577" spans="2:29" s="65" customFormat="1" hidden="1">
      <c r="B2577" s="67"/>
      <c r="C2577" s="67"/>
      <c r="D2577" s="67"/>
      <c r="E2577" s="67"/>
      <c r="I2577" s="14"/>
      <c r="Q2577" s="14"/>
      <c r="R2577" s="14"/>
      <c r="T2577" s="14"/>
      <c r="W2577" s="14"/>
      <c r="Y2577" s="14"/>
      <c r="AA2577" s="14"/>
      <c r="AC2577" s="66"/>
    </row>
    <row r="2578" spans="2:29" s="65" customFormat="1" hidden="1">
      <c r="B2578" s="67"/>
      <c r="C2578" s="67"/>
      <c r="D2578" s="67"/>
      <c r="E2578" s="67"/>
      <c r="I2578" s="14"/>
      <c r="Q2578" s="14"/>
      <c r="R2578" s="14"/>
      <c r="T2578" s="14"/>
      <c r="W2578" s="14"/>
      <c r="Y2578" s="14"/>
      <c r="AA2578" s="14"/>
      <c r="AC2578" s="66"/>
    </row>
    <row r="2579" spans="2:29" s="65" customFormat="1" hidden="1">
      <c r="B2579" s="67"/>
      <c r="C2579" s="67"/>
      <c r="D2579" s="67"/>
      <c r="E2579" s="67"/>
      <c r="I2579" s="14"/>
      <c r="Q2579" s="14"/>
      <c r="R2579" s="14"/>
      <c r="T2579" s="14"/>
      <c r="W2579" s="14"/>
      <c r="Y2579" s="14"/>
      <c r="AA2579" s="14"/>
      <c r="AC2579" s="66"/>
    </row>
    <row r="2580" spans="2:29" s="65" customFormat="1" hidden="1">
      <c r="B2580" s="67"/>
      <c r="C2580" s="67"/>
      <c r="D2580" s="67"/>
      <c r="E2580" s="67"/>
      <c r="I2580" s="14"/>
      <c r="Q2580" s="14"/>
      <c r="R2580" s="14"/>
      <c r="T2580" s="14"/>
      <c r="W2580" s="14"/>
      <c r="Y2580" s="14"/>
      <c r="AA2580" s="14"/>
      <c r="AC2580" s="66"/>
    </row>
    <row r="2581" spans="2:29" s="65" customFormat="1" hidden="1">
      <c r="B2581" s="67"/>
      <c r="C2581" s="67"/>
      <c r="D2581" s="67"/>
      <c r="E2581" s="67"/>
      <c r="I2581" s="14"/>
      <c r="Q2581" s="14"/>
      <c r="R2581" s="14"/>
      <c r="T2581" s="14"/>
      <c r="W2581" s="14"/>
      <c r="Y2581" s="14"/>
      <c r="AA2581" s="14"/>
      <c r="AC2581" s="66"/>
    </row>
    <row r="2582" spans="2:29" s="65" customFormat="1" hidden="1">
      <c r="B2582" s="67"/>
      <c r="C2582" s="67"/>
      <c r="D2582" s="67"/>
      <c r="E2582" s="67"/>
      <c r="I2582" s="14"/>
      <c r="Q2582" s="14"/>
      <c r="R2582" s="14"/>
      <c r="T2582" s="14"/>
      <c r="W2582" s="14"/>
      <c r="Y2582" s="14"/>
      <c r="AA2582" s="14"/>
      <c r="AC2582" s="66"/>
    </row>
    <row r="2583" spans="2:29" s="65" customFormat="1" hidden="1">
      <c r="B2583" s="67"/>
      <c r="C2583" s="67"/>
      <c r="D2583" s="67"/>
      <c r="E2583" s="67"/>
      <c r="I2583" s="14"/>
      <c r="Q2583" s="14"/>
      <c r="R2583" s="14"/>
      <c r="T2583" s="14"/>
      <c r="W2583" s="14"/>
      <c r="Y2583" s="14"/>
      <c r="AA2583" s="14"/>
      <c r="AC2583" s="66"/>
    </row>
    <row r="2584" spans="2:29" s="65" customFormat="1" hidden="1">
      <c r="B2584" s="67"/>
      <c r="C2584" s="67"/>
      <c r="D2584" s="67"/>
      <c r="E2584" s="67"/>
      <c r="I2584" s="14"/>
      <c r="Q2584" s="14"/>
      <c r="R2584" s="14"/>
      <c r="T2584" s="14"/>
      <c r="W2584" s="14"/>
      <c r="Y2584" s="14"/>
      <c r="AA2584" s="14"/>
      <c r="AC2584" s="66"/>
    </row>
    <row r="2585" spans="2:29" s="65" customFormat="1" hidden="1">
      <c r="B2585" s="67"/>
      <c r="C2585" s="67"/>
      <c r="D2585" s="67"/>
      <c r="E2585" s="67"/>
      <c r="I2585" s="14"/>
      <c r="Q2585" s="14"/>
      <c r="R2585" s="14"/>
      <c r="T2585" s="14"/>
      <c r="W2585" s="14"/>
      <c r="Y2585" s="14"/>
      <c r="AA2585" s="14"/>
      <c r="AC2585" s="66"/>
    </row>
    <row r="2586" spans="2:29" s="65" customFormat="1" hidden="1">
      <c r="B2586" s="67"/>
      <c r="C2586" s="67"/>
      <c r="D2586" s="67"/>
      <c r="E2586" s="67"/>
      <c r="I2586" s="14"/>
      <c r="Q2586" s="14"/>
      <c r="R2586" s="14"/>
      <c r="T2586" s="14"/>
      <c r="W2586" s="14"/>
      <c r="Y2586" s="14"/>
      <c r="AA2586" s="14"/>
      <c r="AC2586" s="66"/>
    </row>
    <row r="2587" spans="2:29" s="65" customFormat="1" hidden="1">
      <c r="B2587" s="67"/>
      <c r="C2587" s="67"/>
      <c r="D2587" s="67"/>
      <c r="E2587" s="67"/>
      <c r="I2587" s="14"/>
      <c r="Q2587" s="14"/>
      <c r="R2587" s="14"/>
      <c r="T2587" s="14"/>
      <c r="W2587" s="14"/>
      <c r="Y2587" s="14"/>
      <c r="AA2587" s="14"/>
      <c r="AC2587" s="66"/>
    </row>
    <row r="2588" spans="2:29" s="65" customFormat="1" hidden="1">
      <c r="B2588" s="67"/>
      <c r="C2588" s="67"/>
      <c r="D2588" s="67"/>
      <c r="E2588" s="67"/>
      <c r="I2588" s="14"/>
      <c r="Q2588" s="14"/>
      <c r="R2588" s="14"/>
      <c r="T2588" s="14"/>
      <c r="W2588" s="14"/>
      <c r="Y2588" s="14"/>
      <c r="AA2588" s="14"/>
      <c r="AC2588" s="66"/>
    </row>
    <row r="2589" spans="2:29" s="65" customFormat="1" hidden="1">
      <c r="B2589" s="67"/>
      <c r="C2589" s="67"/>
      <c r="D2589" s="67"/>
      <c r="E2589" s="67"/>
      <c r="I2589" s="14"/>
      <c r="Q2589" s="14"/>
      <c r="R2589" s="14"/>
      <c r="T2589" s="14"/>
      <c r="W2589" s="14"/>
      <c r="Y2589" s="14"/>
      <c r="AA2589" s="14"/>
      <c r="AC2589" s="66"/>
    </row>
    <row r="2590" spans="2:29" s="65" customFormat="1" hidden="1">
      <c r="B2590" s="67"/>
      <c r="C2590" s="67"/>
      <c r="D2590" s="67"/>
      <c r="E2590" s="67"/>
      <c r="I2590" s="14"/>
      <c r="Q2590" s="14"/>
      <c r="R2590" s="14"/>
      <c r="T2590" s="14"/>
      <c r="W2590" s="14"/>
      <c r="Y2590" s="14"/>
      <c r="AA2590" s="14"/>
      <c r="AC2590" s="66"/>
    </row>
    <row r="2591" spans="2:29" s="65" customFormat="1" hidden="1">
      <c r="B2591" s="67"/>
      <c r="C2591" s="67"/>
      <c r="D2591" s="67"/>
      <c r="E2591" s="67"/>
      <c r="I2591" s="14"/>
      <c r="Q2591" s="14"/>
      <c r="R2591" s="14"/>
      <c r="T2591" s="14"/>
      <c r="W2591" s="14"/>
      <c r="Y2591" s="14"/>
      <c r="AA2591" s="14"/>
      <c r="AC2591" s="66"/>
    </row>
    <row r="2592" spans="2:29" s="65" customFormat="1" hidden="1">
      <c r="B2592" s="67"/>
      <c r="C2592" s="67"/>
      <c r="D2592" s="67"/>
      <c r="E2592" s="67"/>
      <c r="I2592" s="14"/>
      <c r="Q2592" s="14"/>
      <c r="R2592" s="14"/>
      <c r="T2592" s="14"/>
      <c r="W2592" s="14"/>
      <c r="Y2592" s="14"/>
      <c r="AA2592" s="14"/>
      <c r="AC2592" s="66"/>
    </row>
    <row r="2593" spans="2:29" s="65" customFormat="1" hidden="1">
      <c r="B2593" s="67"/>
      <c r="C2593" s="67"/>
      <c r="D2593" s="67"/>
      <c r="E2593" s="67"/>
      <c r="I2593" s="14"/>
      <c r="Q2593" s="14"/>
      <c r="R2593" s="14"/>
      <c r="T2593" s="14"/>
      <c r="W2593" s="14"/>
      <c r="Y2593" s="14"/>
      <c r="AA2593" s="14"/>
      <c r="AC2593" s="66"/>
    </row>
    <row r="2594" spans="2:29" s="65" customFormat="1" hidden="1">
      <c r="B2594" s="67"/>
      <c r="C2594" s="67"/>
      <c r="D2594" s="67"/>
      <c r="E2594" s="67"/>
      <c r="I2594" s="14"/>
      <c r="Q2594" s="14"/>
      <c r="R2594" s="14"/>
      <c r="T2594" s="14"/>
      <c r="W2594" s="14"/>
      <c r="Y2594" s="14"/>
      <c r="AA2594" s="14"/>
      <c r="AC2594" s="66"/>
    </row>
    <row r="2595" spans="2:29" s="65" customFormat="1" hidden="1">
      <c r="B2595" s="67"/>
      <c r="C2595" s="67"/>
      <c r="D2595" s="67"/>
      <c r="E2595" s="67"/>
      <c r="I2595" s="14"/>
      <c r="Q2595" s="14"/>
      <c r="R2595" s="14"/>
      <c r="T2595" s="14"/>
      <c r="W2595" s="14"/>
      <c r="Y2595" s="14"/>
      <c r="AA2595" s="14"/>
      <c r="AC2595" s="66"/>
    </row>
    <row r="2596" spans="2:29" s="65" customFormat="1" hidden="1">
      <c r="B2596" s="67"/>
      <c r="C2596" s="67"/>
      <c r="D2596" s="67"/>
      <c r="E2596" s="67"/>
      <c r="I2596" s="14"/>
      <c r="Q2596" s="14"/>
      <c r="R2596" s="14"/>
      <c r="T2596" s="14"/>
      <c r="W2596" s="14"/>
      <c r="Y2596" s="14"/>
      <c r="AA2596" s="14"/>
      <c r="AC2596" s="66"/>
    </row>
    <row r="2597" spans="2:29" s="65" customFormat="1" hidden="1">
      <c r="B2597" s="67"/>
      <c r="C2597" s="67"/>
      <c r="D2597" s="67"/>
      <c r="E2597" s="67"/>
      <c r="I2597" s="14"/>
      <c r="Q2597" s="14"/>
      <c r="R2597" s="14"/>
      <c r="T2597" s="14"/>
      <c r="W2597" s="14"/>
      <c r="Y2597" s="14"/>
      <c r="AA2597" s="14"/>
      <c r="AC2597" s="66"/>
    </row>
    <row r="2598" spans="2:29" s="65" customFormat="1" hidden="1">
      <c r="B2598" s="67"/>
      <c r="C2598" s="67"/>
      <c r="D2598" s="67"/>
      <c r="E2598" s="67"/>
      <c r="I2598" s="14"/>
      <c r="Q2598" s="14"/>
      <c r="R2598" s="14"/>
      <c r="T2598" s="14"/>
      <c r="W2598" s="14"/>
      <c r="Y2598" s="14"/>
      <c r="AA2598" s="14"/>
      <c r="AC2598" s="66"/>
    </row>
    <row r="2599" spans="2:29" s="65" customFormat="1" hidden="1">
      <c r="B2599" s="67"/>
      <c r="C2599" s="67"/>
      <c r="D2599" s="67"/>
      <c r="E2599" s="67"/>
      <c r="I2599" s="14"/>
      <c r="Q2599" s="14"/>
      <c r="R2599" s="14"/>
      <c r="T2599" s="14"/>
      <c r="W2599" s="14"/>
      <c r="Y2599" s="14"/>
      <c r="AA2599" s="14"/>
      <c r="AC2599" s="66"/>
    </row>
    <row r="2600" spans="2:29" s="65" customFormat="1" hidden="1">
      <c r="B2600" s="67"/>
      <c r="C2600" s="67"/>
      <c r="D2600" s="67"/>
      <c r="E2600" s="67"/>
      <c r="I2600" s="14"/>
      <c r="Q2600" s="14"/>
      <c r="R2600" s="14"/>
      <c r="T2600" s="14"/>
      <c r="W2600" s="14"/>
      <c r="Y2600" s="14"/>
      <c r="AA2600" s="14"/>
      <c r="AC2600" s="66"/>
    </row>
    <row r="2601" spans="2:29" s="65" customFormat="1" hidden="1">
      <c r="B2601" s="67"/>
      <c r="C2601" s="67"/>
      <c r="D2601" s="67"/>
      <c r="E2601" s="67"/>
      <c r="I2601" s="14"/>
      <c r="Q2601" s="14"/>
      <c r="R2601" s="14"/>
      <c r="T2601" s="14"/>
      <c r="W2601" s="14"/>
      <c r="Y2601" s="14"/>
      <c r="AA2601" s="14"/>
      <c r="AC2601" s="66"/>
    </row>
    <row r="2602" spans="2:29" s="65" customFormat="1" hidden="1">
      <c r="B2602" s="67"/>
      <c r="C2602" s="67"/>
      <c r="D2602" s="67"/>
      <c r="E2602" s="67"/>
      <c r="I2602" s="14"/>
      <c r="Q2602" s="14"/>
      <c r="R2602" s="14"/>
      <c r="T2602" s="14"/>
      <c r="W2602" s="14"/>
      <c r="Y2602" s="14"/>
      <c r="AA2602" s="14"/>
      <c r="AC2602" s="66"/>
    </row>
    <row r="2603" spans="2:29" s="65" customFormat="1" hidden="1">
      <c r="B2603" s="67"/>
      <c r="C2603" s="67"/>
      <c r="D2603" s="67"/>
      <c r="E2603" s="67"/>
      <c r="I2603" s="14"/>
      <c r="Q2603" s="14"/>
      <c r="R2603" s="14"/>
      <c r="T2603" s="14"/>
      <c r="W2603" s="14"/>
      <c r="Y2603" s="14"/>
      <c r="AA2603" s="14"/>
      <c r="AC2603" s="66"/>
    </row>
    <row r="2604" spans="2:29" s="65" customFormat="1" hidden="1">
      <c r="B2604" s="67"/>
      <c r="C2604" s="67"/>
      <c r="D2604" s="67"/>
      <c r="E2604" s="67"/>
      <c r="I2604" s="14"/>
      <c r="Q2604" s="14"/>
      <c r="R2604" s="14"/>
      <c r="T2604" s="14"/>
      <c r="W2604" s="14"/>
      <c r="Y2604" s="14"/>
      <c r="AA2604" s="14"/>
      <c r="AC2604" s="66"/>
    </row>
    <row r="2605" spans="2:29" s="65" customFormat="1" hidden="1">
      <c r="B2605" s="67"/>
      <c r="C2605" s="67"/>
      <c r="D2605" s="67"/>
      <c r="E2605" s="67"/>
      <c r="I2605" s="14"/>
      <c r="Q2605" s="14"/>
      <c r="R2605" s="14"/>
      <c r="T2605" s="14"/>
      <c r="W2605" s="14"/>
      <c r="Y2605" s="14"/>
      <c r="AA2605" s="14"/>
      <c r="AC2605" s="66"/>
    </row>
    <row r="2606" spans="2:29" s="65" customFormat="1" hidden="1">
      <c r="B2606" s="67"/>
      <c r="C2606" s="67"/>
      <c r="D2606" s="67"/>
      <c r="E2606" s="67"/>
      <c r="I2606" s="14"/>
      <c r="Q2606" s="14"/>
      <c r="R2606" s="14"/>
      <c r="T2606" s="14"/>
      <c r="W2606" s="14"/>
      <c r="Y2606" s="14"/>
      <c r="AA2606" s="14"/>
      <c r="AC2606" s="66"/>
    </row>
    <row r="2607" spans="2:29" s="65" customFormat="1" hidden="1">
      <c r="B2607" s="67"/>
      <c r="C2607" s="67"/>
      <c r="D2607" s="67"/>
      <c r="E2607" s="67"/>
      <c r="I2607" s="14"/>
      <c r="Q2607" s="14"/>
      <c r="R2607" s="14"/>
      <c r="T2607" s="14"/>
      <c r="W2607" s="14"/>
      <c r="Y2607" s="14"/>
      <c r="AA2607" s="14"/>
      <c r="AC2607" s="66"/>
    </row>
    <row r="2608" spans="2:29" s="65" customFormat="1" hidden="1">
      <c r="B2608" s="67"/>
      <c r="C2608" s="67"/>
      <c r="D2608" s="67"/>
      <c r="E2608" s="67"/>
      <c r="I2608" s="14"/>
      <c r="Q2608" s="14"/>
      <c r="R2608" s="14"/>
      <c r="T2608" s="14"/>
      <c r="W2608" s="14"/>
      <c r="Y2608" s="14"/>
      <c r="AA2608" s="14"/>
      <c r="AC2608" s="66"/>
    </row>
    <row r="2609" spans="2:29" s="65" customFormat="1" hidden="1">
      <c r="B2609" s="67"/>
      <c r="C2609" s="67"/>
      <c r="D2609" s="67"/>
      <c r="E2609" s="67"/>
      <c r="I2609" s="14"/>
      <c r="Q2609" s="14"/>
      <c r="R2609" s="14"/>
      <c r="T2609" s="14"/>
      <c r="W2609" s="14"/>
      <c r="Y2609" s="14"/>
      <c r="AA2609" s="14"/>
      <c r="AC2609" s="66"/>
    </row>
    <row r="2610" spans="2:29" s="65" customFormat="1" hidden="1">
      <c r="B2610" s="67"/>
      <c r="C2610" s="67"/>
      <c r="D2610" s="67"/>
      <c r="E2610" s="67"/>
      <c r="I2610" s="14"/>
      <c r="Q2610" s="14"/>
      <c r="R2610" s="14"/>
      <c r="T2610" s="14"/>
      <c r="W2610" s="14"/>
      <c r="Y2610" s="14"/>
      <c r="AA2610" s="14"/>
      <c r="AC2610" s="66"/>
    </row>
    <row r="2611" spans="2:29" s="65" customFormat="1" hidden="1">
      <c r="B2611" s="67"/>
      <c r="C2611" s="67"/>
      <c r="D2611" s="67"/>
      <c r="E2611" s="67"/>
      <c r="I2611" s="14"/>
      <c r="Q2611" s="14"/>
      <c r="R2611" s="14"/>
      <c r="T2611" s="14"/>
      <c r="W2611" s="14"/>
      <c r="Y2611" s="14"/>
      <c r="AA2611" s="14"/>
      <c r="AC2611" s="66"/>
    </row>
    <row r="2612" spans="2:29" s="65" customFormat="1" hidden="1">
      <c r="B2612" s="67"/>
      <c r="C2612" s="67"/>
      <c r="D2612" s="67"/>
      <c r="E2612" s="67"/>
      <c r="I2612" s="14"/>
      <c r="Q2612" s="14"/>
      <c r="R2612" s="14"/>
      <c r="T2612" s="14"/>
      <c r="W2612" s="14"/>
      <c r="Y2612" s="14"/>
      <c r="AA2612" s="14"/>
      <c r="AC2612" s="66"/>
    </row>
    <row r="2613" spans="2:29" s="65" customFormat="1" hidden="1">
      <c r="B2613" s="67"/>
      <c r="C2613" s="67"/>
      <c r="D2613" s="67"/>
      <c r="E2613" s="67"/>
      <c r="I2613" s="14"/>
      <c r="Q2613" s="14"/>
      <c r="R2613" s="14"/>
      <c r="T2613" s="14"/>
      <c r="W2613" s="14"/>
      <c r="Y2613" s="14"/>
      <c r="AA2613" s="14"/>
      <c r="AC2613" s="66"/>
    </row>
    <row r="2614" spans="2:29" s="65" customFormat="1" hidden="1">
      <c r="B2614" s="67"/>
      <c r="C2614" s="67"/>
      <c r="D2614" s="67"/>
      <c r="E2614" s="67"/>
      <c r="I2614" s="14"/>
      <c r="Q2614" s="14"/>
      <c r="R2614" s="14"/>
      <c r="T2614" s="14"/>
      <c r="W2614" s="14"/>
      <c r="Y2614" s="14"/>
      <c r="AA2614" s="14"/>
      <c r="AC2614" s="66"/>
    </row>
    <row r="2615" spans="2:29" s="65" customFormat="1" hidden="1">
      <c r="B2615" s="67"/>
      <c r="C2615" s="67"/>
      <c r="D2615" s="67"/>
      <c r="E2615" s="67"/>
      <c r="I2615" s="14"/>
      <c r="Q2615" s="14"/>
      <c r="R2615" s="14"/>
      <c r="T2615" s="14"/>
      <c r="W2615" s="14"/>
      <c r="Y2615" s="14"/>
      <c r="AA2615" s="14"/>
      <c r="AC2615" s="66"/>
    </row>
    <row r="2616" spans="2:29" s="65" customFormat="1" hidden="1">
      <c r="B2616" s="67"/>
      <c r="C2616" s="67"/>
      <c r="D2616" s="67"/>
      <c r="E2616" s="67"/>
      <c r="I2616" s="14"/>
      <c r="Q2616" s="14"/>
      <c r="R2616" s="14"/>
      <c r="T2616" s="14"/>
      <c r="W2616" s="14"/>
      <c r="Y2616" s="14"/>
      <c r="AA2616" s="14"/>
      <c r="AC2616" s="66"/>
    </row>
    <row r="2617" spans="2:29" s="65" customFormat="1" hidden="1">
      <c r="B2617" s="67"/>
      <c r="C2617" s="67"/>
      <c r="D2617" s="67"/>
      <c r="E2617" s="67"/>
      <c r="I2617" s="14"/>
      <c r="Q2617" s="14"/>
      <c r="R2617" s="14"/>
      <c r="T2617" s="14"/>
      <c r="W2617" s="14"/>
      <c r="Y2617" s="14"/>
      <c r="AA2617" s="14"/>
      <c r="AC2617" s="66"/>
    </row>
    <row r="2618" spans="2:29" s="65" customFormat="1" hidden="1">
      <c r="B2618" s="67"/>
      <c r="C2618" s="67"/>
      <c r="D2618" s="67"/>
      <c r="E2618" s="67"/>
      <c r="I2618" s="14"/>
      <c r="Q2618" s="14"/>
      <c r="R2618" s="14"/>
      <c r="T2618" s="14"/>
      <c r="W2618" s="14"/>
      <c r="Y2618" s="14"/>
      <c r="AA2618" s="14"/>
      <c r="AC2618" s="66"/>
    </row>
    <row r="2619" spans="2:29" s="65" customFormat="1" hidden="1">
      <c r="B2619" s="67"/>
      <c r="C2619" s="67"/>
      <c r="D2619" s="67"/>
      <c r="E2619" s="67"/>
      <c r="I2619" s="14"/>
      <c r="Q2619" s="14"/>
      <c r="R2619" s="14"/>
      <c r="T2619" s="14"/>
      <c r="W2619" s="14"/>
      <c r="Y2619" s="14"/>
      <c r="AA2619" s="14"/>
      <c r="AC2619" s="66"/>
    </row>
    <row r="2620" spans="2:29" s="65" customFormat="1" hidden="1">
      <c r="B2620" s="67"/>
      <c r="C2620" s="67"/>
      <c r="D2620" s="67"/>
      <c r="E2620" s="67"/>
      <c r="I2620" s="14"/>
      <c r="Q2620" s="14"/>
      <c r="R2620" s="14"/>
      <c r="T2620" s="14"/>
      <c r="W2620" s="14"/>
      <c r="Y2620" s="14"/>
      <c r="AA2620" s="14"/>
      <c r="AC2620" s="66"/>
    </row>
    <row r="2621" spans="2:29" s="65" customFormat="1" hidden="1">
      <c r="B2621" s="67"/>
      <c r="C2621" s="67"/>
      <c r="D2621" s="67"/>
      <c r="E2621" s="67"/>
      <c r="I2621" s="14"/>
      <c r="Q2621" s="14"/>
      <c r="R2621" s="14"/>
      <c r="T2621" s="14"/>
      <c r="W2621" s="14"/>
      <c r="Y2621" s="14"/>
      <c r="AA2621" s="14"/>
      <c r="AC2621" s="66"/>
    </row>
    <row r="2622" spans="2:29" s="65" customFormat="1" hidden="1">
      <c r="B2622" s="67"/>
      <c r="C2622" s="67"/>
      <c r="D2622" s="67"/>
      <c r="E2622" s="67"/>
      <c r="I2622" s="14"/>
      <c r="Q2622" s="14"/>
      <c r="R2622" s="14"/>
      <c r="T2622" s="14"/>
      <c r="W2622" s="14"/>
      <c r="Y2622" s="14"/>
      <c r="AA2622" s="14"/>
      <c r="AC2622" s="66"/>
    </row>
    <row r="2623" spans="2:29" s="65" customFormat="1" hidden="1">
      <c r="B2623" s="67"/>
      <c r="C2623" s="67"/>
      <c r="D2623" s="67"/>
      <c r="E2623" s="67"/>
      <c r="I2623" s="14"/>
      <c r="Q2623" s="14"/>
      <c r="R2623" s="14"/>
      <c r="T2623" s="14"/>
      <c r="W2623" s="14"/>
      <c r="Y2623" s="14"/>
      <c r="AA2623" s="14"/>
      <c r="AC2623" s="66"/>
    </row>
    <row r="2624" spans="2:29" s="65" customFormat="1" hidden="1">
      <c r="B2624" s="67"/>
      <c r="C2624" s="67"/>
      <c r="D2624" s="67"/>
      <c r="E2624" s="67"/>
      <c r="I2624" s="14"/>
      <c r="Q2624" s="14"/>
      <c r="R2624" s="14"/>
      <c r="T2624" s="14"/>
      <c r="W2624" s="14"/>
      <c r="Y2624" s="14"/>
      <c r="AA2624" s="14"/>
      <c r="AC2624" s="66"/>
    </row>
    <row r="2625" spans="2:29" s="65" customFormat="1" hidden="1">
      <c r="B2625" s="67"/>
      <c r="C2625" s="67"/>
      <c r="D2625" s="67"/>
      <c r="E2625" s="67"/>
      <c r="I2625" s="14"/>
      <c r="Q2625" s="14"/>
      <c r="R2625" s="14"/>
      <c r="T2625" s="14"/>
      <c r="W2625" s="14"/>
      <c r="Y2625" s="14"/>
      <c r="AA2625" s="14"/>
      <c r="AC2625" s="66"/>
    </row>
    <row r="2626" spans="2:29" s="65" customFormat="1" hidden="1">
      <c r="B2626" s="67"/>
      <c r="C2626" s="67"/>
      <c r="D2626" s="67"/>
      <c r="E2626" s="67"/>
      <c r="I2626" s="14"/>
      <c r="Q2626" s="14"/>
      <c r="R2626" s="14"/>
      <c r="T2626" s="14"/>
      <c r="W2626" s="14"/>
      <c r="Y2626" s="14"/>
      <c r="AA2626" s="14"/>
      <c r="AC2626" s="66"/>
    </row>
    <row r="2627" spans="2:29" s="65" customFormat="1" hidden="1">
      <c r="B2627" s="67"/>
      <c r="C2627" s="67"/>
      <c r="D2627" s="67"/>
      <c r="E2627" s="67"/>
      <c r="I2627" s="14"/>
      <c r="Q2627" s="14"/>
      <c r="R2627" s="14"/>
      <c r="T2627" s="14"/>
      <c r="W2627" s="14"/>
      <c r="Y2627" s="14"/>
      <c r="AA2627" s="14"/>
      <c r="AC2627" s="66"/>
    </row>
    <row r="2628" spans="2:29" s="65" customFormat="1" hidden="1">
      <c r="B2628" s="67"/>
      <c r="C2628" s="67"/>
      <c r="D2628" s="67"/>
      <c r="E2628" s="67"/>
      <c r="I2628" s="14"/>
      <c r="Q2628" s="14"/>
      <c r="R2628" s="14"/>
      <c r="T2628" s="14"/>
      <c r="W2628" s="14"/>
      <c r="Y2628" s="14"/>
      <c r="AA2628" s="14"/>
      <c r="AC2628" s="66"/>
    </row>
    <row r="2629" spans="2:29" s="65" customFormat="1" hidden="1">
      <c r="B2629" s="67"/>
      <c r="C2629" s="67"/>
      <c r="D2629" s="67"/>
      <c r="E2629" s="67"/>
      <c r="I2629" s="14"/>
      <c r="Q2629" s="14"/>
      <c r="R2629" s="14"/>
      <c r="T2629" s="14"/>
      <c r="W2629" s="14"/>
      <c r="Y2629" s="14"/>
      <c r="AA2629" s="14"/>
      <c r="AC2629" s="66"/>
    </row>
    <row r="2630" spans="2:29" s="65" customFormat="1" hidden="1">
      <c r="B2630" s="67"/>
      <c r="C2630" s="67"/>
      <c r="D2630" s="67"/>
      <c r="E2630" s="67"/>
      <c r="I2630" s="14"/>
      <c r="Q2630" s="14"/>
      <c r="R2630" s="14"/>
      <c r="T2630" s="14"/>
      <c r="W2630" s="14"/>
      <c r="Y2630" s="14"/>
      <c r="AA2630" s="14"/>
      <c r="AC2630" s="66"/>
    </row>
    <row r="2631" spans="2:29" s="65" customFormat="1" hidden="1">
      <c r="B2631" s="67"/>
      <c r="C2631" s="67"/>
      <c r="D2631" s="67"/>
      <c r="E2631" s="67"/>
      <c r="I2631" s="14"/>
      <c r="Q2631" s="14"/>
      <c r="R2631" s="14"/>
      <c r="T2631" s="14"/>
      <c r="W2631" s="14"/>
      <c r="Y2631" s="14"/>
      <c r="AA2631" s="14"/>
      <c r="AC2631" s="66"/>
    </row>
    <row r="2632" spans="2:29" s="65" customFormat="1" hidden="1">
      <c r="B2632" s="67"/>
      <c r="C2632" s="67"/>
      <c r="D2632" s="67"/>
      <c r="E2632" s="67"/>
      <c r="I2632" s="14"/>
      <c r="Q2632" s="14"/>
      <c r="R2632" s="14"/>
      <c r="T2632" s="14"/>
      <c r="W2632" s="14"/>
      <c r="Y2632" s="14"/>
      <c r="AA2632" s="14"/>
      <c r="AC2632" s="66"/>
    </row>
    <row r="2633" spans="2:29" s="65" customFormat="1" hidden="1">
      <c r="B2633" s="67"/>
      <c r="C2633" s="67"/>
      <c r="D2633" s="67"/>
      <c r="E2633" s="67"/>
      <c r="I2633" s="14"/>
      <c r="Q2633" s="14"/>
      <c r="R2633" s="14"/>
      <c r="T2633" s="14"/>
      <c r="W2633" s="14"/>
      <c r="Y2633" s="14"/>
      <c r="AA2633" s="14"/>
      <c r="AC2633" s="66"/>
    </row>
    <row r="2634" spans="2:29" s="65" customFormat="1" hidden="1">
      <c r="B2634" s="67"/>
      <c r="C2634" s="67"/>
      <c r="D2634" s="67"/>
      <c r="E2634" s="67"/>
      <c r="I2634" s="14"/>
      <c r="Q2634" s="14"/>
      <c r="R2634" s="14"/>
      <c r="T2634" s="14"/>
      <c r="W2634" s="14"/>
      <c r="Y2634" s="14"/>
      <c r="AA2634" s="14"/>
      <c r="AC2634" s="66"/>
    </row>
    <row r="2635" spans="2:29" s="65" customFormat="1" hidden="1">
      <c r="B2635" s="67"/>
      <c r="C2635" s="67"/>
      <c r="D2635" s="67"/>
      <c r="E2635" s="67"/>
      <c r="I2635" s="14"/>
      <c r="Q2635" s="14"/>
      <c r="R2635" s="14"/>
      <c r="T2635" s="14"/>
      <c r="W2635" s="14"/>
      <c r="Y2635" s="14"/>
      <c r="AA2635" s="14"/>
      <c r="AC2635" s="66"/>
    </row>
    <row r="2636" spans="2:29" s="65" customFormat="1" hidden="1">
      <c r="B2636" s="67"/>
      <c r="C2636" s="67"/>
      <c r="D2636" s="67"/>
      <c r="E2636" s="67"/>
      <c r="I2636" s="14"/>
      <c r="Q2636" s="14"/>
      <c r="R2636" s="14"/>
      <c r="T2636" s="14"/>
      <c r="W2636" s="14"/>
      <c r="Y2636" s="14"/>
      <c r="AA2636" s="14"/>
      <c r="AC2636" s="66"/>
    </row>
    <row r="2637" spans="2:29" s="65" customFormat="1" hidden="1">
      <c r="B2637" s="67"/>
      <c r="C2637" s="67"/>
      <c r="D2637" s="67"/>
      <c r="E2637" s="67"/>
      <c r="I2637" s="14"/>
      <c r="Q2637" s="14"/>
      <c r="R2637" s="14"/>
      <c r="T2637" s="14"/>
      <c r="W2637" s="14"/>
      <c r="Y2637" s="14"/>
      <c r="AA2637" s="14"/>
      <c r="AC2637" s="66"/>
    </row>
    <row r="2638" spans="2:29" s="65" customFormat="1" hidden="1">
      <c r="B2638" s="67"/>
      <c r="C2638" s="67"/>
      <c r="D2638" s="67"/>
      <c r="E2638" s="67"/>
      <c r="I2638" s="14"/>
      <c r="Q2638" s="14"/>
      <c r="R2638" s="14"/>
      <c r="T2638" s="14"/>
      <c r="W2638" s="14"/>
      <c r="Y2638" s="14"/>
      <c r="AA2638" s="14"/>
      <c r="AC2638" s="66"/>
    </row>
    <row r="2639" spans="2:29" s="65" customFormat="1" hidden="1">
      <c r="B2639" s="67"/>
      <c r="C2639" s="67"/>
      <c r="D2639" s="67"/>
      <c r="E2639" s="67"/>
      <c r="I2639" s="14"/>
      <c r="Q2639" s="14"/>
      <c r="R2639" s="14"/>
      <c r="T2639" s="14"/>
      <c r="W2639" s="14"/>
      <c r="Y2639" s="14"/>
      <c r="AA2639" s="14"/>
      <c r="AC2639" s="66"/>
    </row>
    <row r="2640" spans="2:29" s="65" customFormat="1" hidden="1">
      <c r="B2640" s="67"/>
      <c r="C2640" s="67"/>
      <c r="D2640" s="67"/>
      <c r="E2640" s="67"/>
      <c r="I2640" s="14"/>
      <c r="Q2640" s="14"/>
      <c r="R2640" s="14"/>
      <c r="T2640" s="14"/>
      <c r="W2640" s="14"/>
      <c r="Y2640" s="14"/>
      <c r="AA2640" s="14"/>
      <c r="AC2640" s="66"/>
    </row>
    <row r="2641" spans="2:29" s="65" customFormat="1" hidden="1">
      <c r="B2641" s="67"/>
      <c r="C2641" s="67"/>
      <c r="D2641" s="67"/>
      <c r="E2641" s="67"/>
      <c r="I2641" s="14"/>
      <c r="Q2641" s="14"/>
      <c r="R2641" s="14"/>
      <c r="T2641" s="14"/>
      <c r="W2641" s="14"/>
      <c r="Y2641" s="14"/>
      <c r="AA2641" s="14"/>
      <c r="AC2641" s="66"/>
    </row>
    <row r="2642" spans="2:29" s="65" customFormat="1" hidden="1">
      <c r="B2642" s="67"/>
      <c r="C2642" s="67"/>
      <c r="D2642" s="67"/>
      <c r="E2642" s="67"/>
      <c r="I2642" s="14"/>
      <c r="Q2642" s="14"/>
      <c r="R2642" s="14"/>
      <c r="T2642" s="14"/>
      <c r="W2642" s="14"/>
      <c r="Y2642" s="14"/>
      <c r="AA2642" s="14"/>
      <c r="AC2642" s="66"/>
    </row>
    <row r="2643" spans="2:29" s="65" customFormat="1" hidden="1">
      <c r="B2643" s="67"/>
      <c r="C2643" s="67"/>
      <c r="D2643" s="67"/>
      <c r="E2643" s="67"/>
      <c r="I2643" s="14"/>
      <c r="Q2643" s="14"/>
      <c r="R2643" s="14"/>
      <c r="T2643" s="14"/>
      <c r="W2643" s="14"/>
      <c r="Y2643" s="14"/>
      <c r="AA2643" s="14"/>
      <c r="AC2643" s="66"/>
    </row>
    <row r="2644" spans="2:29" s="65" customFormat="1" hidden="1">
      <c r="B2644" s="67"/>
      <c r="C2644" s="67"/>
      <c r="D2644" s="67"/>
      <c r="E2644" s="67"/>
      <c r="I2644" s="14"/>
      <c r="Q2644" s="14"/>
      <c r="R2644" s="14"/>
      <c r="T2644" s="14"/>
      <c r="W2644" s="14"/>
      <c r="Y2644" s="14"/>
      <c r="AA2644" s="14"/>
      <c r="AC2644" s="66"/>
    </row>
    <row r="2645" spans="2:29" s="65" customFormat="1" hidden="1">
      <c r="B2645" s="67"/>
      <c r="C2645" s="67"/>
      <c r="D2645" s="67"/>
      <c r="E2645" s="67"/>
      <c r="I2645" s="14"/>
      <c r="Q2645" s="14"/>
      <c r="R2645" s="14"/>
      <c r="T2645" s="14"/>
      <c r="W2645" s="14"/>
      <c r="Y2645" s="14"/>
      <c r="AA2645" s="14"/>
      <c r="AC2645" s="66"/>
    </row>
    <row r="2646" spans="2:29" s="65" customFormat="1" hidden="1">
      <c r="B2646" s="67"/>
      <c r="C2646" s="67"/>
      <c r="D2646" s="67"/>
      <c r="E2646" s="67"/>
      <c r="I2646" s="14"/>
      <c r="Q2646" s="14"/>
      <c r="R2646" s="14"/>
      <c r="T2646" s="14"/>
      <c r="W2646" s="14"/>
      <c r="Y2646" s="14"/>
      <c r="AA2646" s="14"/>
      <c r="AC2646" s="66"/>
    </row>
    <row r="2647" spans="2:29" s="65" customFormat="1" hidden="1">
      <c r="B2647" s="67"/>
      <c r="C2647" s="67"/>
      <c r="D2647" s="67"/>
      <c r="E2647" s="67"/>
      <c r="I2647" s="14"/>
      <c r="Q2647" s="14"/>
      <c r="R2647" s="14"/>
      <c r="T2647" s="14"/>
      <c r="W2647" s="14"/>
      <c r="Y2647" s="14"/>
      <c r="AA2647" s="14"/>
      <c r="AC2647" s="66"/>
    </row>
    <row r="2648" spans="2:29" s="65" customFormat="1" hidden="1">
      <c r="B2648" s="67"/>
      <c r="C2648" s="67"/>
      <c r="D2648" s="67"/>
      <c r="E2648" s="67"/>
      <c r="I2648" s="14"/>
      <c r="Q2648" s="14"/>
      <c r="R2648" s="14"/>
      <c r="T2648" s="14"/>
      <c r="W2648" s="14"/>
      <c r="Y2648" s="14"/>
      <c r="AA2648" s="14"/>
      <c r="AC2648" s="66"/>
    </row>
    <row r="2649" spans="2:29" s="65" customFormat="1" hidden="1">
      <c r="B2649" s="67"/>
      <c r="C2649" s="67"/>
      <c r="D2649" s="67"/>
      <c r="E2649" s="67"/>
      <c r="I2649" s="14"/>
      <c r="Q2649" s="14"/>
      <c r="R2649" s="14"/>
      <c r="T2649" s="14"/>
      <c r="W2649" s="14"/>
      <c r="Y2649" s="14"/>
      <c r="AA2649" s="14"/>
      <c r="AC2649" s="66"/>
    </row>
    <row r="2650" spans="2:29" s="65" customFormat="1" hidden="1">
      <c r="B2650" s="67"/>
      <c r="C2650" s="67"/>
      <c r="D2650" s="67"/>
      <c r="E2650" s="67"/>
      <c r="I2650" s="14"/>
      <c r="Q2650" s="14"/>
      <c r="R2650" s="14"/>
      <c r="T2650" s="14"/>
      <c r="W2650" s="14"/>
      <c r="Y2650" s="14"/>
      <c r="AA2650" s="14"/>
      <c r="AC2650" s="66"/>
    </row>
    <row r="2651" spans="2:29" s="65" customFormat="1" hidden="1">
      <c r="B2651" s="67"/>
      <c r="C2651" s="67"/>
      <c r="D2651" s="67"/>
      <c r="E2651" s="67"/>
      <c r="I2651" s="14"/>
      <c r="Q2651" s="14"/>
      <c r="R2651" s="14"/>
      <c r="T2651" s="14"/>
      <c r="W2651" s="14"/>
      <c r="Y2651" s="14"/>
      <c r="AA2651" s="14"/>
      <c r="AC2651" s="66"/>
    </row>
    <row r="2652" spans="2:29" s="65" customFormat="1" hidden="1">
      <c r="B2652" s="67"/>
      <c r="C2652" s="67"/>
      <c r="D2652" s="67"/>
      <c r="E2652" s="67"/>
      <c r="I2652" s="14"/>
      <c r="Q2652" s="14"/>
      <c r="R2652" s="14"/>
      <c r="T2652" s="14"/>
      <c r="W2652" s="14"/>
      <c r="Y2652" s="14"/>
      <c r="AA2652" s="14"/>
      <c r="AC2652" s="66"/>
    </row>
    <row r="2653" spans="2:29" s="65" customFormat="1" hidden="1">
      <c r="B2653" s="67"/>
      <c r="C2653" s="67"/>
      <c r="D2653" s="67"/>
      <c r="E2653" s="67"/>
      <c r="I2653" s="14"/>
      <c r="Q2653" s="14"/>
      <c r="R2653" s="14"/>
      <c r="T2653" s="14"/>
      <c r="W2653" s="14"/>
      <c r="Y2653" s="14"/>
      <c r="AA2653" s="14"/>
      <c r="AC2653" s="66"/>
    </row>
    <row r="2654" spans="2:29" s="65" customFormat="1" hidden="1">
      <c r="B2654" s="67"/>
      <c r="C2654" s="67"/>
      <c r="D2654" s="67"/>
      <c r="E2654" s="67"/>
      <c r="I2654" s="14"/>
      <c r="Q2654" s="14"/>
      <c r="R2654" s="14"/>
      <c r="T2654" s="14"/>
      <c r="W2654" s="14"/>
      <c r="Y2654" s="14"/>
      <c r="AA2654" s="14"/>
      <c r="AC2654" s="66"/>
    </row>
    <row r="2655" spans="2:29" s="65" customFormat="1" hidden="1">
      <c r="B2655" s="67"/>
      <c r="C2655" s="67"/>
      <c r="D2655" s="67"/>
      <c r="E2655" s="67"/>
      <c r="I2655" s="14"/>
      <c r="Q2655" s="14"/>
      <c r="R2655" s="14"/>
      <c r="T2655" s="14"/>
      <c r="W2655" s="14"/>
      <c r="Y2655" s="14"/>
      <c r="AA2655" s="14"/>
      <c r="AC2655" s="66"/>
    </row>
    <row r="2656" spans="2:29" s="65" customFormat="1" hidden="1">
      <c r="B2656" s="67"/>
      <c r="C2656" s="67"/>
      <c r="D2656" s="67"/>
      <c r="E2656" s="67"/>
      <c r="I2656" s="14"/>
      <c r="Q2656" s="14"/>
      <c r="R2656" s="14"/>
      <c r="T2656" s="14"/>
      <c r="W2656" s="14"/>
      <c r="Y2656" s="14"/>
      <c r="AA2656" s="14"/>
      <c r="AC2656" s="66"/>
    </row>
    <row r="2657" spans="2:29" s="65" customFormat="1" hidden="1">
      <c r="B2657" s="67"/>
      <c r="C2657" s="67"/>
      <c r="D2657" s="67"/>
      <c r="E2657" s="67"/>
      <c r="I2657" s="14"/>
      <c r="Q2657" s="14"/>
      <c r="R2657" s="14"/>
      <c r="T2657" s="14"/>
      <c r="W2657" s="14"/>
      <c r="Y2657" s="14"/>
      <c r="AA2657" s="14"/>
      <c r="AC2657" s="66"/>
    </row>
    <row r="2658" spans="2:29" s="65" customFormat="1" hidden="1">
      <c r="B2658" s="67"/>
      <c r="C2658" s="67"/>
      <c r="D2658" s="67"/>
      <c r="E2658" s="67"/>
      <c r="I2658" s="14"/>
      <c r="Q2658" s="14"/>
      <c r="R2658" s="14"/>
      <c r="T2658" s="14"/>
      <c r="W2658" s="14"/>
      <c r="Y2658" s="14"/>
      <c r="AA2658" s="14"/>
      <c r="AC2658" s="66"/>
    </row>
    <row r="2659" spans="2:29" s="65" customFormat="1" hidden="1">
      <c r="B2659" s="67"/>
      <c r="C2659" s="67"/>
      <c r="D2659" s="67"/>
      <c r="E2659" s="67"/>
      <c r="I2659" s="14"/>
      <c r="Q2659" s="14"/>
      <c r="R2659" s="14"/>
      <c r="T2659" s="14"/>
      <c r="W2659" s="14"/>
      <c r="Y2659" s="14"/>
      <c r="AA2659" s="14"/>
      <c r="AC2659" s="66"/>
    </row>
    <row r="2660" spans="2:29" s="65" customFormat="1" hidden="1">
      <c r="B2660" s="67"/>
      <c r="C2660" s="67"/>
      <c r="D2660" s="67"/>
      <c r="E2660" s="67"/>
      <c r="I2660" s="14"/>
      <c r="Q2660" s="14"/>
      <c r="R2660" s="14"/>
      <c r="T2660" s="14"/>
      <c r="W2660" s="14"/>
      <c r="Y2660" s="14"/>
      <c r="AA2660" s="14"/>
      <c r="AC2660" s="66"/>
    </row>
    <row r="2661" spans="2:29" s="65" customFormat="1" hidden="1">
      <c r="B2661" s="67"/>
      <c r="C2661" s="67"/>
      <c r="D2661" s="67"/>
      <c r="E2661" s="67"/>
      <c r="I2661" s="14"/>
      <c r="Q2661" s="14"/>
      <c r="R2661" s="14"/>
      <c r="T2661" s="14"/>
      <c r="W2661" s="14"/>
      <c r="Y2661" s="14"/>
      <c r="AA2661" s="14"/>
      <c r="AC2661" s="66"/>
    </row>
    <row r="2662" spans="2:29" s="65" customFormat="1" hidden="1">
      <c r="B2662" s="67"/>
      <c r="C2662" s="67"/>
      <c r="D2662" s="67"/>
      <c r="E2662" s="67"/>
      <c r="I2662" s="14"/>
      <c r="Q2662" s="14"/>
      <c r="R2662" s="14"/>
      <c r="T2662" s="14"/>
      <c r="W2662" s="14"/>
      <c r="Y2662" s="14"/>
      <c r="AA2662" s="14"/>
      <c r="AC2662" s="66"/>
    </row>
    <row r="2663" spans="2:29" s="65" customFormat="1" hidden="1">
      <c r="B2663" s="67"/>
      <c r="C2663" s="67"/>
      <c r="D2663" s="67"/>
      <c r="E2663" s="67"/>
      <c r="I2663" s="14"/>
      <c r="Q2663" s="14"/>
      <c r="R2663" s="14"/>
      <c r="T2663" s="14"/>
      <c r="W2663" s="14"/>
      <c r="Y2663" s="14"/>
      <c r="AA2663" s="14"/>
      <c r="AC2663" s="66"/>
    </row>
    <row r="2664" spans="2:29" s="65" customFormat="1" hidden="1">
      <c r="B2664" s="67"/>
      <c r="C2664" s="67"/>
      <c r="D2664" s="67"/>
      <c r="E2664" s="67"/>
      <c r="I2664" s="14"/>
      <c r="Q2664" s="14"/>
      <c r="R2664" s="14"/>
      <c r="T2664" s="14"/>
      <c r="W2664" s="14"/>
      <c r="Y2664" s="14"/>
      <c r="AA2664" s="14"/>
      <c r="AC2664" s="66"/>
    </row>
    <row r="2665" spans="2:29" s="65" customFormat="1" hidden="1">
      <c r="B2665" s="67"/>
      <c r="C2665" s="67"/>
      <c r="D2665" s="67"/>
      <c r="E2665" s="67"/>
      <c r="I2665" s="14"/>
      <c r="Q2665" s="14"/>
      <c r="R2665" s="14"/>
      <c r="T2665" s="14"/>
      <c r="W2665" s="14"/>
      <c r="Y2665" s="14"/>
      <c r="AA2665" s="14"/>
      <c r="AC2665" s="66"/>
    </row>
    <row r="2666" spans="2:29" s="65" customFormat="1" hidden="1">
      <c r="B2666" s="67"/>
      <c r="C2666" s="67"/>
      <c r="D2666" s="67"/>
      <c r="E2666" s="67"/>
      <c r="I2666" s="14"/>
      <c r="Q2666" s="14"/>
      <c r="R2666" s="14"/>
      <c r="T2666" s="14"/>
      <c r="W2666" s="14"/>
      <c r="Y2666" s="14"/>
      <c r="AA2666" s="14"/>
      <c r="AC2666" s="66"/>
    </row>
    <row r="2667" spans="2:29" s="65" customFormat="1" hidden="1">
      <c r="B2667" s="67"/>
      <c r="C2667" s="67"/>
      <c r="D2667" s="67"/>
      <c r="E2667" s="67"/>
      <c r="I2667" s="14"/>
      <c r="Q2667" s="14"/>
      <c r="R2667" s="14"/>
      <c r="T2667" s="14"/>
      <c r="W2667" s="14"/>
      <c r="Y2667" s="14"/>
      <c r="AA2667" s="14"/>
      <c r="AC2667" s="66"/>
    </row>
    <row r="2668" spans="2:29" s="65" customFormat="1" hidden="1">
      <c r="B2668" s="67"/>
      <c r="C2668" s="67"/>
      <c r="D2668" s="67"/>
      <c r="E2668" s="67"/>
      <c r="I2668" s="14"/>
      <c r="Q2668" s="14"/>
      <c r="R2668" s="14"/>
      <c r="T2668" s="14"/>
      <c r="W2668" s="14"/>
      <c r="Y2668" s="14"/>
      <c r="AA2668" s="14"/>
      <c r="AC2668" s="66"/>
    </row>
    <row r="2669" spans="2:29" s="65" customFormat="1" hidden="1">
      <c r="B2669" s="67"/>
      <c r="C2669" s="67"/>
      <c r="D2669" s="67"/>
      <c r="E2669" s="67"/>
      <c r="I2669" s="14"/>
      <c r="Q2669" s="14"/>
      <c r="R2669" s="14"/>
      <c r="T2669" s="14"/>
      <c r="W2669" s="14"/>
      <c r="Y2669" s="14"/>
      <c r="AA2669" s="14"/>
      <c r="AC2669" s="66"/>
    </row>
    <row r="2670" spans="2:29" s="65" customFormat="1" hidden="1">
      <c r="B2670" s="67"/>
      <c r="C2670" s="67"/>
      <c r="D2670" s="67"/>
      <c r="E2670" s="67"/>
      <c r="I2670" s="14"/>
      <c r="Q2670" s="14"/>
      <c r="R2670" s="14"/>
      <c r="T2670" s="14"/>
      <c r="W2670" s="14"/>
      <c r="Y2670" s="14"/>
      <c r="AA2670" s="14"/>
      <c r="AC2670" s="66"/>
    </row>
    <row r="2671" spans="2:29" s="65" customFormat="1" hidden="1">
      <c r="B2671" s="67"/>
      <c r="C2671" s="67"/>
      <c r="D2671" s="67"/>
      <c r="E2671" s="67"/>
      <c r="I2671" s="14"/>
      <c r="Q2671" s="14"/>
      <c r="R2671" s="14"/>
      <c r="T2671" s="14"/>
      <c r="W2671" s="14"/>
      <c r="Y2671" s="14"/>
      <c r="AA2671" s="14"/>
      <c r="AC2671" s="66"/>
    </row>
    <row r="2672" spans="2:29" s="65" customFormat="1" hidden="1">
      <c r="B2672" s="67"/>
      <c r="C2672" s="67"/>
      <c r="D2672" s="67"/>
      <c r="E2672" s="67"/>
      <c r="I2672" s="14"/>
      <c r="Q2672" s="14"/>
      <c r="R2672" s="14"/>
      <c r="T2672" s="14"/>
      <c r="W2672" s="14"/>
      <c r="Y2672" s="14"/>
      <c r="AA2672" s="14"/>
      <c r="AC2672" s="66"/>
    </row>
    <row r="2673" spans="2:29" s="65" customFormat="1" hidden="1">
      <c r="B2673" s="67"/>
      <c r="C2673" s="67"/>
      <c r="D2673" s="67"/>
      <c r="E2673" s="67"/>
      <c r="I2673" s="14"/>
      <c r="Q2673" s="14"/>
      <c r="R2673" s="14"/>
      <c r="T2673" s="14"/>
      <c r="W2673" s="14"/>
      <c r="Y2673" s="14"/>
      <c r="AA2673" s="14"/>
      <c r="AC2673" s="66"/>
    </row>
    <row r="2674" spans="2:29" s="65" customFormat="1" hidden="1">
      <c r="B2674" s="67"/>
      <c r="C2674" s="67"/>
      <c r="D2674" s="67"/>
      <c r="E2674" s="67"/>
      <c r="I2674" s="14"/>
      <c r="Q2674" s="14"/>
      <c r="R2674" s="14"/>
      <c r="T2674" s="14"/>
      <c r="W2674" s="14"/>
      <c r="Y2674" s="14"/>
      <c r="AA2674" s="14"/>
      <c r="AC2674" s="66"/>
    </row>
    <row r="2675" spans="2:29" s="65" customFormat="1" hidden="1">
      <c r="B2675" s="67"/>
      <c r="C2675" s="67"/>
      <c r="D2675" s="67"/>
      <c r="E2675" s="67"/>
      <c r="I2675" s="14"/>
      <c r="Q2675" s="14"/>
      <c r="R2675" s="14"/>
      <c r="T2675" s="14"/>
      <c r="W2675" s="14"/>
      <c r="Y2675" s="14"/>
      <c r="AA2675" s="14"/>
      <c r="AC2675" s="66"/>
    </row>
    <row r="2676" spans="2:29" s="65" customFormat="1" hidden="1">
      <c r="B2676" s="67"/>
      <c r="C2676" s="67"/>
      <c r="D2676" s="67"/>
      <c r="E2676" s="67"/>
      <c r="I2676" s="14"/>
      <c r="Q2676" s="14"/>
      <c r="R2676" s="14"/>
      <c r="T2676" s="14"/>
      <c r="W2676" s="14"/>
      <c r="Y2676" s="14"/>
      <c r="AA2676" s="14"/>
      <c r="AC2676" s="66"/>
    </row>
    <row r="2677" spans="2:29" s="65" customFormat="1" hidden="1">
      <c r="B2677" s="67"/>
      <c r="C2677" s="67"/>
      <c r="D2677" s="67"/>
      <c r="E2677" s="67"/>
      <c r="I2677" s="14"/>
      <c r="Q2677" s="14"/>
      <c r="R2677" s="14"/>
      <c r="T2677" s="14"/>
      <c r="W2677" s="14"/>
      <c r="Y2677" s="14"/>
      <c r="AA2677" s="14"/>
      <c r="AC2677" s="66"/>
    </row>
    <row r="2678" spans="2:29" s="65" customFormat="1" hidden="1">
      <c r="B2678" s="67"/>
      <c r="C2678" s="67"/>
      <c r="D2678" s="67"/>
      <c r="E2678" s="67"/>
      <c r="I2678" s="14"/>
      <c r="Q2678" s="14"/>
      <c r="R2678" s="14"/>
      <c r="T2678" s="14"/>
      <c r="W2678" s="14"/>
      <c r="Y2678" s="14"/>
      <c r="AA2678" s="14"/>
      <c r="AC2678" s="66"/>
    </row>
    <row r="2679" spans="2:29" s="65" customFormat="1" hidden="1">
      <c r="B2679" s="67"/>
      <c r="C2679" s="67"/>
      <c r="D2679" s="67"/>
      <c r="E2679" s="67"/>
      <c r="I2679" s="14"/>
      <c r="Q2679" s="14"/>
      <c r="R2679" s="14"/>
      <c r="T2679" s="14"/>
      <c r="W2679" s="14"/>
      <c r="Y2679" s="14"/>
      <c r="AA2679" s="14"/>
      <c r="AC2679" s="66"/>
    </row>
    <row r="2680" spans="2:29" s="65" customFormat="1" hidden="1">
      <c r="B2680" s="67"/>
      <c r="C2680" s="67"/>
      <c r="D2680" s="67"/>
      <c r="E2680" s="67"/>
      <c r="I2680" s="14"/>
      <c r="Q2680" s="14"/>
      <c r="R2680" s="14"/>
      <c r="T2680" s="14"/>
      <c r="W2680" s="14"/>
      <c r="Y2680" s="14"/>
      <c r="AA2680" s="14"/>
      <c r="AC2680" s="66"/>
    </row>
    <row r="2681" spans="2:29" s="65" customFormat="1" hidden="1">
      <c r="B2681" s="67"/>
      <c r="C2681" s="67"/>
      <c r="D2681" s="67"/>
      <c r="E2681" s="67"/>
      <c r="I2681" s="14"/>
      <c r="Q2681" s="14"/>
      <c r="R2681" s="14"/>
      <c r="T2681" s="14"/>
      <c r="W2681" s="14"/>
      <c r="Y2681" s="14"/>
      <c r="AA2681" s="14"/>
      <c r="AC2681" s="66"/>
    </row>
    <row r="2682" spans="2:29" s="65" customFormat="1" hidden="1">
      <c r="B2682" s="67"/>
      <c r="C2682" s="67"/>
      <c r="D2682" s="67"/>
      <c r="E2682" s="67"/>
      <c r="I2682" s="14"/>
      <c r="Q2682" s="14"/>
      <c r="R2682" s="14"/>
      <c r="T2682" s="14"/>
      <c r="W2682" s="14"/>
      <c r="Y2682" s="14"/>
      <c r="AA2682" s="14"/>
      <c r="AC2682" s="66"/>
    </row>
    <row r="2683" spans="2:29" s="65" customFormat="1" hidden="1">
      <c r="B2683" s="67"/>
      <c r="C2683" s="67"/>
      <c r="D2683" s="67"/>
      <c r="E2683" s="67"/>
      <c r="I2683" s="14"/>
      <c r="Q2683" s="14"/>
      <c r="R2683" s="14"/>
      <c r="T2683" s="14"/>
      <c r="W2683" s="14"/>
      <c r="Y2683" s="14"/>
      <c r="AA2683" s="14"/>
      <c r="AC2683" s="66"/>
    </row>
    <row r="2684" spans="2:29" s="65" customFormat="1" hidden="1">
      <c r="B2684" s="67"/>
      <c r="C2684" s="67"/>
      <c r="D2684" s="67"/>
      <c r="E2684" s="67"/>
      <c r="I2684" s="14"/>
      <c r="Q2684" s="14"/>
      <c r="R2684" s="14"/>
      <c r="T2684" s="14"/>
      <c r="W2684" s="14"/>
      <c r="Y2684" s="14"/>
      <c r="AA2684" s="14"/>
      <c r="AC2684" s="66"/>
    </row>
    <row r="2685" spans="2:29" s="65" customFormat="1" hidden="1">
      <c r="B2685" s="67"/>
      <c r="C2685" s="67"/>
      <c r="D2685" s="67"/>
      <c r="E2685" s="67"/>
      <c r="I2685" s="14"/>
      <c r="Q2685" s="14"/>
      <c r="R2685" s="14"/>
      <c r="T2685" s="14"/>
      <c r="W2685" s="14"/>
      <c r="Y2685" s="14"/>
      <c r="AA2685" s="14"/>
      <c r="AC2685" s="66"/>
    </row>
    <row r="2686" spans="2:29" s="65" customFormat="1" hidden="1">
      <c r="B2686" s="67"/>
      <c r="C2686" s="67"/>
      <c r="D2686" s="67"/>
      <c r="E2686" s="67"/>
      <c r="I2686" s="14"/>
      <c r="Q2686" s="14"/>
      <c r="R2686" s="14"/>
      <c r="T2686" s="14"/>
      <c r="W2686" s="14"/>
      <c r="Y2686" s="14"/>
      <c r="AA2686" s="14"/>
      <c r="AC2686" s="66"/>
    </row>
    <row r="2687" spans="2:29" s="65" customFormat="1" hidden="1">
      <c r="B2687" s="67"/>
      <c r="C2687" s="67"/>
      <c r="D2687" s="67"/>
      <c r="E2687" s="67"/>
      <c r="I2687" s="14"/>
      <c r="Q2687" s="14"/>
      <c r="R2687" s="14"/>
      <c r="T2687" s="14"/>
      <c r="W2687" s="14"/>
      <c r="Y2687" s="14"/>
      <c r="AA2687" s="14"/>
      <c r="AC2687" s="66"/>
    </row>
    <row r="2688" spans="2:29" s="65" customFormat="1" hidden="1">
      <c r="B2688" s="67"/>
      <c r="C2688" s="67"/>
      <c r="D2688" s="67"/>
      <c r="E2688" s="67"/>
      <c r="I2688" s="14"/>
      <c r="Q2688" s="14"/>
      <c r="R2688" s="14"/>
      <c r="T2688" s="14"/>
      <c r="W2688" s="14"/>
      <c r="Y2688" s="14"/>
      <c r="AA2688" s="14"/>
      <c r="AC2688" s="66"/>
    </row>
    <row r="2689" spans="2:29" s="65" customFormat="1" hidden="1">
      <c r="B2689" s="67"/>
      <c r="C2689" s="67"/>
      <c r="D2689" s="67"/>
      <c r="E2689" s="67"/>
      <c r="I2689" s="14"/>
      <c r="Q2689" s="14"/>
      <c r="R2689" s="14"/>
      <c r="T2689" s="14"/>
      <c r="W2689" s="14"/>
      <c r="Y2689" s="14"/>
      <c r="AA2689" s="14"/>
      <c r="AC2689" s="66"/>
    </row>
    <row r="2690" spans="2:29" s="65" customFormat="1" hidden="1">
      <c r="B2690" s="67"/>
      <c r="C2690" s="67"/>
      <c r="D2690" s="67"/>
      <c r="E2690" s="67"/>
      <c r="I2690" s="14"/>
      <c r="Q2690" s="14"/>
      <c r="R2690" s="14"/>
      <c r="T2690" s="14"/>
      <c r="W2690" s="14"/>
      <c r="Y2690" s="14"/>
      <c r="AA2690" s="14"/>
      <c r="AC2690" s="66"/>
    </row>
    <row r="2691" spans="2:29" s="65" customFormat="1" hidden="1">
      <c r="B2691" s="67"/>
      <c r="C2691" s="67"/>
      <c r="D2691" s="67"/>
      <c r="E2691" s="67"/>
      <c r="I2691" s="14"/>
      <c r="Q2691" s="14"/>
      <c r="R2691" s="14"/>
      <c r="T2691" s="14"/>
      <c r="W2691" s="14"/>
      <c r="Y2691" s="14"/>
      <c r="AA2691" s="14"/>
      <c r="AC2691" s="66"/>
    </row>
    <row r="2692" spans="2:29" s="65" customFormat="1" hidden="1">
      <c r="B2692" s="67"/>
      <c r="C2692" s="67"/>
      <c r="D2692" s="67"/>
      <c r="E2692" s="67"/>
      <c r="I2692" s="14"/>
      <c r="Q2692" s="14"/>
      <c r="R2692" s="14"/>
      <c r="T2692" s="14"/>
      <c r="W2692" s="14"/>
      <c r="Y2692" s="14"/>
      <c r="AA2692" s="14"/>
      <c r="AC2692" s="66"/>
    </row>
    <row r="2693" spans="2:29" s="65" customFormat="1" hidden="1">
      <c r="B2693" s="67"/>
      <c r="C2693" s="67"/>
      <c r="D2693" s="67"/>
      <c r="E2693" s="67"/>
      <c r="I2693" s="14"/>
      <c r="Q2693" s="14"/>
      <c r="R2693" s="14"/>
      <c r="T2693" s="14"/>
      <c r="W2693" s="14"/>
      <c r="Y2693" s="14"/>
      <c r="AA2693" s="14"/>
      <c r="AC2693" s="66"/>
    </row>
    <row r="2694" spans="2:29" s="65" customFormat="1" hidden="1">
      <c r="B2694" s="67"/>
      <c r="C2694" s="67"/>
      <c r="D2694" s="67"/>
      <c r="E2694" s="67"/>
      <c r="I2694" s="14"/>
      <c r="Q2694" s="14"/>
      <c r="R2694" s="14"/>
      <c r="T2694" s="14"/>
      <c r="W2694" s="14"/>
      <c r="Y2694" s="14"/>
      <c r="AA2694" s="14"/>
      <c r="AC2694" s="66"/>
    </row>
    <row r="2695" spans="2:29" s="65" customFormat="1" hidden="1">
      <c r="B2695" s="67"/>
      <c r="C2695" s="67"/>
      <c r="D2695" s="67"/>
      <c r="E2695" s="67"/>
      <c r="I2695" s="14"/>
      <c r="Q2695" s="14"/>
      <c r="R2695" s="14"/>
      <c r="T2695" s="14"/>
      <c r="W2695" s="14"/>
      <c r="Y2695" s="14"/>
      <c r="AA2695" s="14"/>
      <c r="AC2695" s="66"/>
    </row>
    <row r="2696" spans="2:29" s="65" customFormat="1" hidden="1">
      <c r="B2696" s="67"/>
      <c r="C2696" s="67"/>
      <c r="D2696" s="67"/>
      <c r="E2696" s="67"/>
      <c r="I2696" s="14"/>
      <c r="Q2696" s="14"/>
      <c r="R2696" s="14"/>
      <c r="T2696" s="14"/>
      <c r="W2696" s="14"/>
      <c r="Y2696" s="14"/>
      <c r="AA2696" s="14"/>
      <c r="AC2696" s="66"/>
    </row>
    <row r="2697" spans="2:29" s="65" customFormat="1" hidden="1">
      <c r="B2697" s="67"/>
      <c r="C2697" s="67"/>
      <c r="D2697" s="67"/>
      <c r="E2697" s="67"/>
      <c r="I2697" s="14"/>
      <c r="Q2697" s="14"/>
      <c r="R2697" s="14"/>
      <c r="T2697" s="14"/>
      <c r="W2697" s="14"/>
      <c r="Y2697" s="14"/>
      <c r="AA2697" s="14"/>
      <c r="AC2697" s="66"/>
    </row>
    <row r="2698" spans="2:29" s="65" customFormat="1" hidden="1">
      <c r="B2698" s="67"/>
      <c r="C2698" s="67"/>
      <c r="D2698" s="67"/>
      <c r="E2698" s="67"/>
      <c r="I2698" s="14"/>
      <c r="Q2698" s="14"/>
      <c r="R2698" s="14"/>
      <c r="T2698" s="14"/>
      <c r="W2698" s="14"/>
      <c r="Y2698" s="14"/>
      <c r="AA2698" s="14"/>
      <c r="AC2698" s="66"/>
    </row>
    <row r="2699" spans="2:29" s="65" customFormat="1" hidden="1">
      <c r="B2699" s="67"/>
      <c r="C2699" s="67"/>
      <c r="D2699" s="67"/>
      <c r="E2699" s="67"/>
      <c r="I2699" s="14"/>
      <c r="Q2699" s="14"/>
      <c r="R2699" s="14"/>
      <c r="T2699" s="14"/>
      <c r="W2699" s="14"/>
      <c r="Y2699" s="14"/>
      <c r="AA2699" s="14"/>
      <c r="AC2699" s="66"/>
    </row>
    <row r="2700" spans="2:29" s="65" customFormat="1" hidden="1">
      <c r="B2700" s="67"/>
      <c r="C2700" s="67"/>
      <c r="D2700" s="67"/>
      <c r="E2700" s="67"/>
      <c r="I2700" s="14"/>
      <c r="Q2700" s="14"/>
      <c r="R2700" s="14"/>
      <c r="T2700" s="14"/>
      <c r="W2700" s="14"/>
      <c r="Y2700" s="14"/>
      <c r="AA2700" s="14"/>
      <c r="AC2700" s="66"/>
    </row>
    <row r="2701" spans="2:29" s="65" customFormat="1" hidden="1">
      <c r="B2701" s="67"/>
      <c r="C2701" s="67"/>
      <c r="D2701" s="67"/>
      <c r="E2701" s="67"/>
      <c r="I2701" s="14"/>
      <c r="Q2701" s="14"/>
      <c r="R2701" s="14"/>
      <c r="T2701" s="14"/>
      <c r="W2701" s="14"/>
      <c r="Y2701" s="14"/>
      <c r="AA2701" s="14"/>
      <c r="AC2701" s="66"/>
    </row>
    <row r="2702" spans="2:29" s="65" customFormat="1" hidden="1">
      <c r="B2702" s="67"/>
      <c r="C2702" s="67"/>
      <c r="D2702" s="67"/>
      <c r="E2702" s="67"/>
      <c r="I2702" s="14"/>
      <c r="Q2702" s="14"/>
      <c r="R2702" s="14"/>
      <c r="T2702" s="14"/>
      <c r="W2702" s="14"/>
      <c r="Y2702" s="14"/>
      <c r="AA2702" s="14"/>
      <c r="AC2702" s="66"/>
    </row>
    <row r="2703" spans="2:29" s="65" customFormat="1" hidden="1">
      <c r="B2703" s="67"/>
      <c r="C2703" s="67"/>
      <c r="D2703" s="67"/>
      <c r="E2703" s="67"/>
      <c r="I2703" s="14"/>
      <c r="Q2703" s="14"/>
      <c r="R2703" s="14"/>
      <c r="T2703" s="14"/>
      <c r="W2703" s="14"/>
      <c r="Y2703" s="14"/>
      <c r="AA2703" s="14"/>
      <c r="AC2703" s="66"/>
    </row>
    <row r="2704" spans="2:29" s="65" customFormat="1" hidden="1">
      <c r="B2704" s="67"/>
      <c r="C2704" s="67"/>
      <c r="D2704" s="67"/>
      <c r="E2704" s="67"/>
      <c r="I2704" s="14"/>
      <c r="Q2704" s="14"/>
      <c r="R2704" s="14"/>
      <c r="T2704" s="14"/>
      <c r="W2704" s="14"/>
      <c r="Y2704" s="14"/>
      <c r="AA2704" s="14"/>
      <c r="AC2704" s="66"/>
    </row>
    <row r="2705" spans="2:29" s="65" customFormat="1" hidden="1">
      <c r="B2705" s="67"/>
      <c r="C2705" s="67"/>
      <c r="D2705" s="67"/>
      <c r="E2705" s="67"/>
      <c r="I2705" s="14"/>
      <c r="Q2705" s="14"/>
      <c r="R2705" s="14"/>
      <c r="T2705" s="14"/>
      <c r="W2705" s="14"/>
      <c r="Y2705" s="14"/>
      <c r="AA2705" s="14"/>
      <c r="AC2705" s="66"/>
    </row>
    <row r="2706" spans="2:29" s="65" customFormat="1" hidden="1">
      <c r="B2706" s="67"/>
      <c r="C2706" s="67"/>
      <c r="D2706" s="67"/>
      <c r="E2706" s="67"/>
      <c r="I2706" s="14"/>
      <c r="Q2706" s="14"/>
      <c r="R2706" s="14"/>
      <c r="T2706" s="14"/>
      <c r="W2706" s="14"/>
      <c r="Y2706" s="14"/>
      <c r="AA2706" s="14"/>
      <c r="AC2706" s="66"/>
    </row>
    <row r="2707" spans="2:29" s="65" customFormat="1" hidden="1">
      <c r="B2707" s="67"/>
      <c r="C2707" s="67"/>
      <c r="D2707" s="67"/>
      <c r="E2707" s="67"/>
      <c r="I2707" s="14"/>
      <c r="Q2707" s="14"/>
      <c r="R2707" s="14"/>
      <c r="T2707" s="14"/>
      <c r="W2707" s="14"/>
      <c r="Y2707" s="14"/>
      <c r="AA2707" s="14"/>
      <c r="AC2707" s="66"/>
    </row>
    <row r="2708" spans="2:29" s="65" customFormat="1" hidden="1">
      <c r="B2708" s="67"/>
      <c r="C2708" s="67"/>
      <c r="D2708" s="67"/>
      <c r="E2708" s="67"/>
      <c r="I2708" s="14"/>
      <c r="Q2708" s="14"/>
      <c r="R2708" s="14"/>
      <c r="T2708" s="14"/>
      <c r="W2708" s="14"/>
      <c r="Y2708" s="14"/>
      <c r="AA2708" s="14"/>
      <c r="AC2708" s="66"/>
    </row>
    <row r="2709" spans="2:29" s="65" customFormat="1" hidden="1">
      <c r="B2709" s="67"/>
      <c r="C2709" s="67"/>
      <c r="D2709" s="67"/>
      <c r="E2709" s="67"/>
      <c r="I2709" s="14"/>
      <c r="Q2709" s="14"/>
      <c r="R2709" s="14"/>
      <c r="T2709" s="14"/>
      <c r="W2709" s="14"/>
      <c r="Y2709" s="14"/>
      <c r="AA2709" s="14"/>
      <c r="AC2709" s="66"/>
    </row>
    <row r="2710" spans="2:29" s="65" customFormat="1" hidden="1">
      <c r="B2710" s="67"/>
      <c r="C2710" s="67"/>
      <c r="D2710" s="67"/>
      <c r="E2710" s="67"/>
      <c r="I2710" s="14"/>
      <c r="Q2710" s="14"/>
      <c r="R2710" s="14"/>
      <c r="T2710" s="14"/>
      <c r="W2710" s="14"/>
      <c r="Y2710" s="14"/>
      <c r="AA2710" s="14"/>
      <c r="AC2710" s="66"/>
    </row>
    <row r="2711" spans="2:29" s="65" customFormat="1" hidden="1">
      <c r="B2711" s="67"/>
      <c r="C2711" s="67"/>
      <c r="D2711" s="67"/>
      <c r="E2711" s="67"/>
      <c r="I2711" s="14"/>
      <c r="Q2711" s="14"/>
      <c r="R2711" s="14"/>
      <c r="T2711" s="14"/>
      <c r="W2711" s="14"/>
      <c r="Y2711" s="14"/>
      <c r="AA2711" s="14"/>
      <c r="AC2711" s="66"/>
    </row>
    <row r="2712" spans="2:29" s="65" customFormat="1" hidden="1">
      <c r="B2712" s="67"/>
      <c r="C2712" s="67"/>
      <c r="D2712" s="67"/>
      <c r="E2712" s="67"/>
      <c r="I2712" s="14"/>
      <c r="Q2712" s="14"/>
      <c r="R2712" s="14"/>
      <c r="T2712" s="14"/>
      <c r="W2712" s="14"/>
      <c r="Y2712" s="14"/>
      <c r="AA2712" s="14"/>
      <c r="AC2712" s="66"/>
    </row>
    <row r="2713" spans="2:29" s="65" customFormat="1" hidden="1">
      <c r="B2713" s="67"/>
      <c r="C2713" s="67"/>
      <c r="D2713" s="67"/>
      <c r="E2713" s="67"/>
      <c r="I2713" s="14"/>
      <c r="Q2713" s="14"/>
      <c r="R2713" s="14"/>
      <c r="T2713" s="14"/>
      <c r="W2713" s="14"/>
      <c r="Y2713" s="14"/>
      <c r="AA2713" s="14"/>
      <c r="AC2713" s="66"/>
    </row>
    <row r="2714" spans="2:29" s="65" customFormat="1" hidden="1">
      <c r="B2714" s="67"/>
      <c r="C2714" s="67"/>
      <c r="D2714" s="67"/>
      <c r="E2714" s="67"/>
      <c r="I2714" s="14"/>
      <c r="Q2714" s="14"/>
      <c r="R2714" s="14"/>
      <c r="T2714" s="14"/>
      <c r="W2714" s="14"/>
      <c r="Y2714" s="14"/>
      <c r="AA2714" s="14"/>
      <c r="AC2714" s="66"/>
    </row>
    <row r="2715" spans="2:29" s="65" customFormat="1" hidden="1">
      <c r="B2715" s="67"/>
      <c r="C2715" s="67"/>
      <c r="D2715" s="67"/>
      <c r="E2715" s="67"/>
      <c r="I2715" s="14"/>
      <c r="Q2715" s="14"/>
      <c r="R2715" s="14"/>
      <c r="T2715" s="14"/>
      <c r="W2715" s="14"/>
      <c r="Y2715" s="14"/>
      <c r="AA2715" s="14"/>
      <c r="AC2715" s="66"/>
    </row>
    <row r="2716" spans="2:29" s="65" customFormat="1" hidden="1">
      <c r="B2716" s="67"/>
      <c r="C2716" s="67"/>
      <c r="D2716" s="67"/>
      <c r="E2716" s="67"/>
      <c r="I2716" s="14"/>
      <c r="Q2716" s="14"/>
      <c r="R2716" s="14"/>
      <c r="T2716" s="14"/>
      <c r="W2716" s="14"/>
      <c r="Y2716" s="14"/>
      <c r="AA2716" s="14"/>
      <c r="AC2716" s="66"/>
    </row>
    <row r="2717" spans="2:29" s="65" customFormat="1" hidden="1">
      <c r="B2717" s="67"/>
      <c r="C2717" s="67"/>
      <c r="D2717" s="67"/>
      <c r="E2717" s="67"/>
      <c r="I2717" s="14"/>
      <c r="Q2717" s="14"/>
      <c r="R2717" s="14"/>
      <c r="T2717" s="14"/>
      <c r="W2717" s="14"/>
      <c r="Y2717" s="14"/>
      <c r="AA2717" s="14"/>
      <c r="AC2717" s="66"/>
    </row>
    <row r="2718" spans="2:29" s="65" customFormat="1" hidden="1">
      <c r="B2718" s="67"/>
      <c r="C2718" s="67"/>
      <c r="D2718" s="67"/>
      <c r="E2718" s="67"/>
      <c r="I2718" s="14"/>
      <c r="Q2718" s="14"/>
      <c r="R2718" s="14"/>
      <c r="T2718" s="14"/>
      <c r="W2718" s="14"/>
      <c r="Y2718" s="14"/>
      <c r="AA2718" s="14"/>
      <c r="AC2718" s="66"/>
    </row>
    <row r="2719" spans="2:29" s="65" customFormat="1" hidden="1">
      <c r="B2719" s="67"/>
      <c r="C2719" s="67"/>
      <c r="D2719" s="67"/>
      <c r="E2719" s="67"/>
      <c r="I2719" s="14"/>
      <c r="Q2719" s="14"/>
      <c r="R2719" s="14"/>
      <c r="T2719" s="14"/>
      <c r="W2719" s="14"/>
      <c r="Y2719" s="14"/>
      <c r="AA2719" s="14"/>
      <c r="AC2719" s="66"/>
    </row>
    <row r="2720" spans="2:29" s="65" customFormat="1" hidden="1">
      <c r="B2720" s="67"/>
      <c r="C2720" s="67"/>
      <c r="D2720" s="67"/>
      <c r="E2720" s="67"/>
      <c r="I2720" s="14"/>
      <c r="Q2720" s="14"/>
      <c r="R2720" s="14"/>
      <c r="T2720" s="14"/>
      <c r="W2720" s="14"/>
      <c r="Y2720" s="14"/>
      <c r="AA2720" s="14"/>
      <c r="AC2720" s="66"/>
    </row>
    <row r="2721" spans="2:29" s="65" customFormat="1" hidden="1">
      <c r="B2721" s="67"/>
      <c r="C2721" s="67"/>
      <c r="D2721" s="67"/>
      <c r="E2721" s="67"/>
      <c r="I2721" s="14"/>
      <c r="Q2721" s="14"/>
      <c r="R2721" s="14"/>
      <c r="T2721" s="14"/>
      <c r="W2721" s="14"/>
      <c r="Y2721" s="14"/>
      <c r="AA2721" s="14"/>
      <c r="AC2721" s="66"/>
    </row>
    <row r="2722" spans="2:29" s="65" customFormat="1" hidden="1">
      <c r="B2722" s="67"/>
      <c r="C2722" s="67"/>
      <c r="D2722" s="67"/>
      <c r="E2722" s="67"/>
      <c r="I2722" s="14"/>
      <c r="Q2722" s="14"/>
      <c r="R2722" s="14"/>
      <c r="T2722" s="14"/>
      <c r="W2722" s="14"/>
      <c r="Y2722" s="14"/>
      <c r="AA2722" s="14"/>
      <c r="AC2722" s="66"/>
    </row>
    <row r="2723" spans="2:29" s="65" customFormat="1" hidden="1">
      <c r="B2723" s="67"/>
      <c r="C2723" s="67"/>
      <c r="D2723" s="67"/>
      <c r="E2723" s="67"/>
      <c r="I2723" s="14"/>
      <c r="Q2723" s="14"/>
      <c r="R2723" s="14"/>
      <c r="T2723" s="14"/>
      <c r="W2723" s="14"/>
      <c r="Y2723" s="14"/>
      <c r="AA2723" s="14"/>
      <c r="AC2723" s="66"/>
    </row>
    <row r="2724" spans="2:29" s="65" customFormat="1" hidden="1">
      <c r="B2724" s="67"/>
      <c r="C2724" s="67"/>
      <c r="D2724" s="67"/>
      <c r="E2724" s="67"/>
      <c r="I2724" s="14"/>
      <c r="Q2724" s="14"/>
      <c r="R2724" s="14"/>
      <c r="T2724" s="14"/>
      <c r="W2724" s="14"/>
      <c r="Y2724" s="14"/>
      <c r="AA2724" s="14"/>
      <c r="AC2724" s="66"/>
    </row>
    <row r="2725" spans="2:29" s="65" customFormat="1" hidden="1">
      <c r="B2725" s="67"/>
      <c r="C2725" s="67"/>
      <c r="D2725" s="67"/>
      <c r="E2725" s="67"/>
      <c r="I2725" s="14"/>
      <c r="Q2725" s="14"/>
      <c r="R2725" s="14"/>
      <c r="T2725" s="14"/>
      <c r="W2725" s="14"/>
      <c r="Y2725" s="14"/>
      <c r="AA2725" s="14"/>
      <c r="AC2725" s="66"/>
    </row>
    <row r="2726" spans="2:29" s="65" customFormat="1" hidden="1">
      <c r="B2726" s="67"/>
      <c r="C2726" s="67"/>
      <c r="D2726" s="67"/>
      <c r="E2726" s="67"/>
      <c r="I2726" s="14"/>
      <c r="Q2726" s="14"/>
      <c r="R2726" s="14"/>
      <c r="T2726" s="14"/>
      <c r="W2726" s="14"/>
      <c r="Y2726" s="14"/>
      <c r="AA2726" s="14"/>
      <c r="AC2726" s="66"/>
    </row>
    <row r="2727" spans="2:29" s="65" customFormat="1" hidden="1">
      <c r="B2727" s="67"/>
      <c r="C2727" s="67"/>
      <c r="D2727" s="67"/>
      <c r="E2727" s="67"/>
      <c r="I2727" s="14"/>
      <c r="Q2727" s="14"/>
      <c r="R2727" s="14"/>
      <c r="T2727" s="14"/>
      <c r="W2727" s="14"/>
      <c r="Y2727" s="14"/>
      <c r="AA2727" s="14"/>
      <c r="AC2727" s="66"/>
    </row>
    <row r="2728" spans="2:29" s="65" customFormat="1" hidden="1">
      <c r="B2728" s="67"/>
      <c r="C2728" s="67"/>
      <c r="D2728" s="67"/>
      <c r="E2728" s="67"/>
      <c r="I2728" s="14"/>
      <c r="Q2728" s="14"/>
      <c r="R2728" s="14"/>
      <c r="T2728" s="14"/>
      <c r="W2728" s="14"/>
      <c r="Y2728" s="14"/>
      <c r="AA2728" s="14"/>
      <c r="AC2728" s="66"/>
    </row>
    <row r="2729" spans="2:29" s="65" customFormat="1" hidden="1">
      <c r="B2729" s="67"/>
      <c r="C2729" s="67"/>
      <c r="D2729" s="67"/>
      <c r="E2729" s="67"/>
      <c r="I2729" s="14"/>
      <c r="Q2729" s="14"/>
      <c r="R2729" s="14"/>
      <c r="T2729" s="14"/>
      <c r="W2729" s="14"/>
      <c r="Y2729" s="14"/>
      <c r="AA2729" s="14"/>
      <c r="AC2729" s="66"/>
    </row>
    <row r="2730" spans="2:29" s="65" customFormat="1" hidden="1">
      <c r="B2730" s="67"/>
      <c r="C2730" s="67"/>
      <c r="D2730" s="67"/>
      <c r="E2730" s="67"/>
      <c r="I2730" s="14"/>
      <c r="Q2730" s="14"/>
      <c r="R2730" s="14"/>
      <c r="T2730" s="14"/>
      <c r="W2730" s="14"/>
      <c r="Y2730" s="14"/>
      <c r="AA2730" s="14"/>
      <c r="AC2730" s="66"/>
    </row>
    <row r="2731" spans="2:29" s="65" customFormat="1" hidden="1">
      <c r="B2731" s="67"/>
      <c r="C2731" s="67"/>
      <c r="D2731" s="67"/>
      <c r="E2731" s="67"/>
      <c r="I2731" s="14"/>
      <c r="Q2731" s="14"/>
      <c r="R2731" s="14"/>
      <c r="T2731" s="14"/>
      <c r="W2731" s="14"/>
      <c r="Y2731" s="14"/>
      <c r="AA2731" s="14"/>
      <c r="AC2731" s="66"/>
    </row>
    <row r="2732" spans="2:29" s="65" customFormat="1" hidden="1">
      <c r="B2732" s="67"/>
      <c r="C2732" s="67"/>
      <c r="D2732" s="67"/>
      <c r="E2732" s="67"/>
      <c r="I2732" s="14"/>
      <c r="Q2732" s="14"/>
      <c r="R2732" s="14"/>
      <c r="T2732" s="14"/>
      <c r="W2732" s="14"/>
      <c r="Y2732" s="14"/>
      <c r="AA2732" s="14"/>
      <c r="AC2732" s="66"/>
    </row>
    <row r="2733" spans="2:29" s="65" customFormat="1" hidden="1">
      <c r="B2733" s="67"/>
      <c r="C2733" s="67"/>
      <c r="D2733" s="67"/>
      <c r="E2733" s="67"/>
      <c r="I2733" s="14"/>
      <c r="Q2733" s="14"/>
      <c r="R2733" s="14"/>
      <c r="T2733" s="14"/>
      <c r="W2733" s="14"/>
      <c r="Y2733" s="14"/>
      <c r="AA2733" s="14"/>
      <c r="AC2733" s="66"/>
    </row>
    <row r="2734" spans="2:29" s="65" customFormat="1" hidden="1">
      <c r="B2734" s="67"/>
      <c r="C2734" s="67"/>
      <c r="D2734" s="67"/>
      <c r="E2734" s="67"/>
      <c r="I2734" s="14"/>
      <c r="Q2734" s="14"/>
      <c r="R2734" s="14"/>
      <c r="T2734" s="14"/>
      <c r="W2734" s="14"/>
      <c r="Y2734" s="14"/>
      <c r="AA2734" s="14"/>
      <c r="AC2734" s="66"/>
    </row>
    <row r="2735" spans="2:29" s="65" customFormat="1" hidden="1">
      <c r="B2735" s="67"/>
      <c r="C2735" s="67"/>
      <c r="D2735" s="67"/>
      <c r="E2735" s="67"/>
      <c r="I2735" s="14"/>
      <c r="Q2735" s="14"/>
      <c r="R2735" s="14"/>
      <c r="T2735" s="14"/>
      <c r="W2735" s="14"/>
      <c r="Y2735" s="14"/>
      <c r="AA2735" s="14"/>
      <c r="AC2735" s="66"/>
    </row>
    <row r="2736" spans="2:29" s="65" customFormat="1" hidden="1">
      <c r="B2736" s="67"/>
      <c r="C2736" s="67"/>
      <c r="D2736" s="67"/>
      <c r="E2736" s="67"/>
      <c r="I2736" s="14"/>
      <c r="Q2736" s="14"/>
      <c r="R2736" s="14"/>
      <c r="T2736" s="14"/>
      <c r="W2736" s="14"/>
      <c r="Y2736" s="14"/>
      <c r="AA2736" s="14"/>
      <c r="AC2736" s="66"/>
    </row>
    <row r="2737" spans="2:29" s="65" customFormat="1" hidden="1">
      <c r="B2737" s="67"/>
      <c r="C2737" s="67"/>
      <c r="D2737" s="67"/>
      <c r="E2737" s="67"/>
      <c r="I2737" s="14"/>
      <c r="Q2737" s="14"/>
      <c r="R2737" s="14"/>
      <c r="T2737" s="14"/>
      <c r="W2737" s="14"/>
      <c r="Y2737" s="14"/>
      <c r="AA2737" s="14"/>
      <c r="AC2737" s="66"/>
    </row>
    <row r="2738" spans="2:29" s="65" customFormat="1" hidden="1">
      <c r="B2738" s="67"/>
      <c r="C2738" s="67"/>
      <c r="D2738" s="67"/>
      <c r="E2738" s="67"/>
      <c r="I2738" s="14"/>
      <c r="Q2738" s="14"/>
      <c r="R2738" s="14"/>
      <c r="T2738" s="14"/>
      <c r="W2738" s="14"/>
      <c r="Y2738" s="14"/>
      <c r="AA2738" s="14"/>
      <c r="AC2738" s="66"/>
    </row>
    <row r="2739" spans="2:29" s="65" customFormat="1" hidden="1">
      <c r="B2739" s="67"/>
      <c r="C2739" s="67"/>
      <c r="D2739" s="67"/>
      <c r="E2739" s="67"/>
      <c r="I2739" s="14"/>
      <c r="Q2739" s="14"/>
      <c r="R2739" s="14"/>
      <c r="T2739" s="14"/>
      <c r="W2739" s="14"/>
      <c r="Y2739" s="14"/>
      <c r="AA2739" s="14"/>
      <c r="AC2739" s="66"/>
    </row>
    <row r="2740" spans="2:29" s="65" customFormat="1" hidden="1">
      <c r="B2740" s="67"/>
      <c r="C2740" s="67"/>
      <c r="D2740" s="67"/>
      <c r="E2740" s="67"/>
      <c r="I2740" s="14"/>
      <c r="Q2740" s="14"/>
      <c r="R2740" s="14"/>
      <c r="T2740" s="14"/>
      <c r="W2740" s="14"/>
      <c r="Y2740" s="14"/>
      <c r="AA2740" s="14"/>
      <c r="AC2740" s="66"/>
    </row>
    <row r="2741" spans="2:29" s="65" customFormat="1" hidden="1">
      <c r="B2741" s="67"/>
      <c r="C2741" s="67"/>
      <c r="D2741" s="67"/>
      <c r="E2741" s="67"/>
      <c r="I2741" s="14"/>
      <c r="Q2741" s="14"/>
      <c r="R2741" s="14"/>
      <c r="T2741" s="14"/>
      <c r="W2741" s="14"/>
      <c r="Y2741" s="14"/>
      <c r="AA2741" s="14"/>
      <c r="AC2741" s="66"/>
    </row>
    <row r="2742" spans="2:29" s="65" customFormat="1" hidden="1">
      <c r="B2742" s="67"/>
      <c r="C2742" s="67"/>
      <c r="D2742" s="67"/>
      <c r="E2742" s="67"/>
      <c r="I2742" s="14"/>
      <c r="Q2742" s="14"/>
      <c r="R2742" s="14"/>
      <c r="T2742" s="14"/>
      <c r="W2742" s="14"/>
      <c r="Y2742" s="14"/>
      <c r="AA2742" s="14"/>
      <c r="AC2742" s="66"/>
    </row>
    <row r="2743" spans="2:29" s="65" customFormat="1" hidden="1">
      <c r="B2743" s="67"/>
      <c r="C2743" s="67"/>
      <c r="D2743" s="67"/>
      <c r="E2743" s="67"/>
      <c r="I2743" s="14"/>
      <c r="Q2743" s="14"/>
      <c r="R2743" s="14"/>
      <c r="T2743" s="14"/>
      <c r="W2743" s="14"/>
      <c r="Y2743" s="14"/>
      <c r="AA2743" s="14"/>
      <c r="AC2743" s="66"/>
    </row>
    <row r="2744" spans="2:29" s="65" customFormat="1" hidden="1">
      <c r="B2744" s="67"/>
      <c r="C2744" s="67"/>
      <c r="D2744" s="67"/>
      <c r="E2744" s="67"/>
      <c r="I2744" s="14"/>
      <c r="Q2744" s="14"/>
      <c r="R2744" s="14"/>
      <c r="T2744" s="14"/>
      <c r="W2744" s="14"/>
      <c r="Y2744" s="14"/>
      <c r="AA2744" s="14"/>
      <c r="AC2744" s="66"/>
    </row>
    <row r="2745" spans="2:29" s="65" customFormat="1" hidden="1">
      <c r="B2745" s="67"/>
      <c r="C2745" s="67"/>
      <c r="D2745" s="67"/>
      <c r="E2745" s="67"/>
      <c r="I2745" s="14"/>
      <c r="Q2745" s="14"/>
      <c r="R2745" s="14"/>
      <c r="T2745" s="14"/>
      <c r="W2745" s="14"/>
      <c r="Y2745" s="14"/>
      <c r="AA2745" s="14"/>
      <c r="AC2745" s="66"/>
    </row>
    <row r="2746" spans="2:29" s="65" customFormat="1" hidden="1">
      <c r="B2746" s="67"/>
      <c r="C2746" s="67"/>
      <c r="D2746" s="67"/>
      <c r="E2746" s="67"/>
      <c r="I2746" s="14"/>
      <c r="Q2746" s="14"/>
      <c r="R2746" s="14"/>
      <c r="T2746" s="14"/>
      <c r="W2746" s="14"/>
      <c r="Y2746" s="14"/>
      <c r="AA2746" s="14"/>
      <c r="AC2746" s="66"/>
    </row>
    <row r="2747" spans="2:29" s="65" customFormat="1" hidden="1">
      <c r="B2747" s="67"/>
      <c r="C2747" s="67"/>
      <c r="D2747" s="67"/>
      <c r="E2747" s="67"/>
      <c r="I2747" s="14"/>
      <c r="Q2747" s="14"/>
      <c r="R2747" s="14"/>
      <c r="T2747" s="14"/>
      <c r="W2747" s="14"/>
      <c r="Y2747" s="14"/>
      <c r="AA2747" s="14"/>
      <c r="AC2747" s="66"/>
    </row>
    <row r="2748" spans="2:29" s="65" customFormat="1" hidden="1">
      <c r="B2748" s="67"/>
      <c r="C2748" s="67"/>
      <c r="D2748" s="67"/>
      <c r="E2748" s="67"/>
      <c r="I2748" s="14"/>
      <c r="Q2748" s="14"/>
      <c r="R2748" s="14"/>
      <c r="T2748" s="14"/>
      <c r="W2748" s="14"/>
      <c r="Y2748" s="14"/>
      <c r="AA2748" s="14"/>
      <c r="AC2748" s="66"/>
    </row>
    <row r="2749" spans="2:29" s="65" customFormat="1" hidden="1">
      <c r="B2749" s="67"/>
      <c r="C2749" s="67"/>
      <c r="D2749" s="67"/>
      <c r="E2749" s="67"/>
      <c r="I2749" s="14"/>
      <c r="Q2749" s="14"/>
      <c r="R2749" s="14"/>
      <c r="T2749" s="14"/>
      <c r="W2749" s="14"/>
      <c r="Y2749" s="14"/>
      <c r="AA2749" s="14"/>
      <c r="AC2749" s="66"/>
    </row>
    <row r="2750" spans="2:29" s="65" customFormat="1" hidden="1">
      <c r="B2750" s="67"/>
      <c r="C2750" s="67"/>
      <c r="D2750" s="67"/>
      <c r="E2750" s="67"/>
      <c r="I2750" s="14"/>
      <c r="Q2750" s="14"/>
      <c r="R2750" s="14"/>
      <c r="T2750" s="14"/>
      <c r="W2750" s="14"/>
      <c r="Y2750" s="14"/>
      <c r="AA2750" s="14"/>
      <c r="AC2750" s="66"/>
    </row>
    <row r="2751" spans="2:29" s="65" customFormat="1" hidden="1">
      <c r="B2751" s="67"/>
      <c r="C2751" s="67"/>
      <c r="D2751" s="67"/>
      <c r="E2751" s="67"/>
      <c r="I2751" s="14"/>
      <c r="Q2751" s="14"/>
      <c r="R2751" s="14"/>
      <c r="T2751" s="14"/>
      <c r="W2751" s="14"/>
      <c r="Y2751" s="14"/>
      <c r="AA2751" s="14"/>
      <c r="AC2751" s="66"/>
    </row>
    <row r="2752" spans="2:29" s="65" customFormat="1" hidden="1">
      <c r="B2752" s="67"/>
      <c r="C2752" s="67"/>
      <c r="D2752" s="67"/>
      <c r="E2752" s="67"/>
      <c r="I2752" s="14"/>
      <c r="Q2752" s="14"/>
      <c r="R2752" s="14"/>
      <c r="T2752" s="14"/>
      <c r="W2752" s="14"/>
      <c r="Y2752" s="14"/>
      <c r="AA2752" s="14"/>
      <c r="AC2752" s="66"/>
    </row>
    <row r="2753" spans="2:29" s="65" customFormat="1" hidden="1">
      <c r="B2753" s="67"/>
      <c r="C2753" s="67"/>
      <c r="D2753" s="67"/>
      <c r="E2753" s="67"/>
      <c r="I2753" s="14"/>
      <c r="Q2753" s="14"/>
      <c r="R2753" s="14"/>
      <c r="T2753" s="14"/>
      <c r="W2753" s="14"/>
      <c r="Y2753" s="14"/>
      <c r="AA2753" s="14"/>
      <c r="AC2753" s="66"/>
    </row>
    <row r="2754" spans="2:29" s="65" customFormat="1" hidden="1">
      <c r="B2754" s="67"/>
      <c r="C2754" s="67"/>
      <c r="D2754" s="67"/>
      <c r="E2754" s="67"/>
      <c r="I2754" s="14"/>
      <c r="Q2754" s="14"/>
      <c r="R2754" s="14"/>
      <c r="T2754" s="14"/>
      <c r="W2754" s="14"/>
      <c r="Y2754" s="14"/>
      <c r="AA2754" s="14"/>
      <c r="AC2754" s="66"/>
    </row>
    <row r="2755" spans="2:29" s="65" customFormat="1" hidden="1">
      <c r="B2755" s="67"/>
      <c r="C2755" s="67"/>
      <c r="D2755" s="67"/>
      <c r="E2755" s="67"/>
      <c r="I2755" s="14"/>
      <c r="Q2755" s="14"/>
      <c r="R2755" s="14"/>
      <c r="T2755" s="14"/>
      <c r="W2755" s="14"/>
      <c r="Y2755" s="14"/>
      <c r="AA2755" s="14"/>
      <c r="AC2755" s="66"/>
    </row>
    <row r="2756" spans="2:29" s="65" customFormat="1" hidden="1">
      <c r="B2756" s="67"/>
      <c r="C2756" s="67"/>
      <c r="D2756" s="67"/>
      <c r="E2756" s="67"/>
      <c r="I2756" s="14"/>
      <c r="Q2756" s="14"/>
      <c r="R2756" s="14"/>
      <c r="T2756" s="14"/>
      <c r="W2756" s="14"/>
      <c r="Y2756" s="14"/>
      <c r="AA2756" s="14"/>
      <c r="AC2756" s="66"/>
    </row>
    <row r="2757" spans="2:29" s="65" customFormat="1" hidden="1">
      <c r="B2757" s="67"/>
      <c r="C2757" s="67"/>
      <c r="D2757" s="67"/>
      <c r="E2757" s="67"/>
      <c r="I2757" s="14"/>
      <c r="Q2757" s="14"/>
      <c r="R2757" s="14"/>
      <c r="T2757" s="14"/>
      <c r="W2757" s="14"/>
      <c r="Y2757" s="14"/>
      <c r="AA2757" s="14"/>
      <c r="AC2757" s="66"/>
    </row>
    <row r="2758" spans="2:29" s="65" customFormat="1" hidden="1">
      <c r="B2758" s="67"/>
      <c r="C2758" s="67"/>
      <c r="D2758" s="67"/>
      <c r="E2758" s="67"/>
      <c r="I2758" s="14"/>
      <c r="Q2758" s="14"/>
      <c r="R2758" s="14"/>
      <c r="T2758" s="14"/>
      <c r="W2758" s="14"/>
      <c r="Y2758" s="14"/>
      <c r="AA2758" s="14"/>
      <c r="AC2758" s="66"/>
    </row>
    <row r="2759" spans="2:29" s="65" customFormat="1" hidden="1">
      <c r="B2759" s="67"/>
      <c r="C2759" s="67"/>
      <c r="D2759" s="67"/>
      <c r="E2759" s="67"/>
      <c r="I2759" s="14"/>
      <c r="Q2759" s="14"/>
      <c r="R2759" s="14"/>
      <c r="T2759" s="14"/>
      <c r="W2759" s="14"/>
      <c r="Y2759" s="14"/>
      <c r="AA2759" s="14"/>
      <c r="AC2759" s="66"/>
    </row>
    <row r="2760" spans="2:29" s="65" customFormat="1" hidden="1">
      <c r="B2760" s="67"/>
      <c r="C2760" s="67"/>
      <c r="D2760" s="67"/>
      <c r="E2760" s="67"/>
      <c r="I2760" s="14"/>
      <c r="Q2760" s="14"/>
      <c r="R2760" s="14"/>
      <c r="T2760" s="14"/>
      <c r="W2760" s="14"/>
      <c r="Y2760" s="14"/>
      <c r="AA2760" s="14"/>
      <c r="AC2760" s="66"/>
    </row>
    <row r="2761" spans="2:29" s="65" customFormat="1" hidden="1">
      <c r="B2761" s="67"/>
      <c r="C2761" s="67"/>
      <c r="D2761" s="67"/>
      <c r="E2761" s="67"/>
      <c r="I2761" s="14"/>
      <c r="Q2761" s="14"/>
      <c r="R2761" s="14"/>
      <c r="T2761" s="14"/>
      <c r="W2761" s="14"/>
      <c r="Y2761" s="14"/>
      <c r="AA2761" s="14"/>
      <c r="AC2761" s="66"/>
    </row>
    <row r="2762" spans="2:29" s="65" customFormat="1" hidden="1">
      <c r="B2762" s="67"/>
      <c r="C2762" s="67"/>
      <c r="D2762" s="67"/>
      <c r="E2762" s="67"/>
      <c r="I2762" s="14"/>
      <c r="Q2762" s="14"/>
      <c r="R2762" s="14"/>
      <c r="T2762" s="14"/>
      <c r="W2762" s="14"/>
      <c r="Y2762" s="14"/>
      <c r="AA2762" s="14"/>
      <c r="AC2762" s="66"/>
    </row>
    <row r="2763" spans="2:29" s="65" customFormat="1" hidden="1">
      <c r="B2763" s="67"/>
      <c r="C2763" s="67"/>
      <c r="D2763" s="67"/>
      <c r="E2763" s="67"/>
      <c r="I2763" s="14"/>
      <c r="Q2763" s="14"/>
      <c r="R2763" s="14"/>
      <c r="T2763" s="14"/>
      <c r="W2763" s="14"/>
      <c r="Y2763" s="14"/>
      <c r="AA2763" s="14"/>
      <c r="AC2763" s="66"/>
    </row>
    <row r="2764" spans="2:29" s="65" customFormat="1" hidden="1">
      <c r="B2764" s="67"/>
      <c r="C2764" s="67"/>
      <c r="D2764" s="67"/>
      <c r="E2764" s="67"/>
      <c r="I2764" s="14"/>
      <c r="Q2764" s="14"/>
      <c r="R2764" s="14"/>
      <c r="T2764" s="14"/>
      <c r="W2764" s="14"/>
      <c r="Y2764" s="14"/>
      <c r="AA2764" s="14"/>
      <c r="AC2764" s="66"/>
    </row>
    <row r="2765" spans="2:29" s="65" customFormat="1" hidden="1">
      <c r="B2765" s="67"/>
      <c r="C2765" s="67"/>
      <c r="D2765" s="67"/>
      <c r="E2765" s="67"/>
      <c r="I2765" s="14"/>
      <c r="Q2765" s="14"/>
      <c r="R2765" s="14"/>
      <c r="T2765" s="14"/>
      <c r="W2765" s="14"/>
      <c r="Y2765" s="14"/>
      <c r="AA2765" s="14"/>
      <c r="AC2765" s="66"/>
    </row>
    <row r="2766" spans="2:29" s="65" customFormat="1" hidden="1">
      <c r="B2766" s="67"/>
      <c r="C2766" s="67"/>
      <c r="D2766" s="67"/>
      <c r="E2766" s="67"/>
      <c r="I2766" s="14"/>
      <c r="Q2766" s="14"/>
      <c r="R2766" s="14"/>
      <c r="T2766" s="14"/>
      <c r="W2766" s="14"/>
      <c r="Y2766" s="14"/>
      <c r="AA2766" s="14"/>
      <c r="AC2766" s="66"/>
    </row>
    <row r="2767" spans="2:29" s="65" customFormat="1" hidden="1">
      <c r="B2767" s="67"/>
      <c r="C2767" s="67"/>
      <c r="D2767" s="67"/>
      <c r="E2767" s="67"/>
      <c r="I2767" s="14"/>
      <c r="Q2767" s="14"/>
      <c r="R2767" s="14"/>
      <c r="T2767" s="14"/>
      <c r="W2767" s="14"/>
      <c r="Y2767" s="14"/>
      <c r="AA2767" s="14"/>
      <c r="AC2767" s="66"/>
    </row>
    <row r="2768" spans="2:29" s="65" customFormat="1" hidden="1">
      <c r="B2768" s="67"/>
      <c r="C2768" s="67"/>
      <c r="D2768" s="67"/>
      <c r="E2768" s="67"/>
      <c r="I2768" s="14"/>
      <c r="Q2768" s="14"/>
      <c r="R2768" s="14"/>
      <c r="T2768" s="14"/>
      <c r="W2768" s="14"/>
      <c r="Y2768" s="14"/>
      <c r="AA2768" s="14"/>
      <c r="AC2768" s="66"/>
    </row>
    <row r="2769" spans="2:29" s="65" customFormat="1" hidden="1">
      <c r="B2769" s="67"/>
      <c r="C2769" s="67"/>
      <c r="D2769" s="67"/>
      <c r="E2769" s="67"/>
      <c r="I2769" s="14"/>
      <c r="Q2769" s="14"/>
      <c r="R2769" s="14"/>
      <c r="T2769" s="14"/>
      <c r="W2769" s="14"/>
      <c r="Y2769" s="14"/>
      <c r="AA2769" s="14"/>
      <c r="AC2769" s="66"/>
    </row>
    <row r="2770" spans="2:29" s="65" customFormat="1" hidden="1">
      <c r="B2770" s="67"/>
      <c r="C2770" s="67"/>
      <c r="D2770" s="67"/>
      <c r="E2770" s="67"/>
      <c r="I2770" s="14"/>
      <c r="Q2770" s="14"/>
      <c r="R2770" s="14"/>
      <c r="T2770" s="14"/>
      <c r="W2770" s="14"/>
      <c r="Y2770" s="14"/>
      <c r="AA2770" s="14"/>
      <c r="AC2770" s="66"/>
    </row>
    <row r="2771" spans="2:29" s="65" customFormat="1" hidden="1">
      <c r="B2771" s="67"/>
      <c r="C2771" s="67"/>
      <c r="D2771" s="67"/>
      <c r="E2771" s="67"/>
      <c r="I2771" s="14"/>
      <c r="Q2771" s="14"/>
      <c r="R2771" s="14"/>
      <c r="T2771" s="14"/>
      <c r="W2771" s="14"/>
      <c r="Y2771" s="14"/>
      <c r="AA2771" s="14"/>
      <c r="AC2771" s="66"/>
    </row>
    <row r="2772" spans="2:29" s="65" customFormat="1" hidden="1">
      <c r="B2772" s="67"/>
      <c r="C2772" s="67"/>
      <c r="D2772" s="67"/>
      <c r="E2772" s="67"/>
      <c r="I2772" s="14"/>
      <c r="Q2772" s="14"/>
      <c r="R2772" s="14"/>
      <c r="T2772" s="14"/>
      <c r="W2772" s="14"/>
      <c r="Y2772" s="14"/>
      <c r="AA2772" s="14"/>
      <c r="AC2772" s="66"/>
    </row>
    <row r="2773" spans="2:29" s="65" customFormat="1" hidden="1">
      <c r="B2773" s="67"/>
      <c r="C2773" s="67"/>
      <c r="D2773" s="67"/>
      <c r="E2773" s="67"/>
      <c r="I2773" s="14"/>
      <c r="Q2773" s="14"/>
      <c r="R2773" s="14"/>
      <c r="T2773" s="14"/>
      <c r="W2773" s="14"/>
      <c r="Y2773" s="14"/>
      <c r="AA2773" s="14"/>
      <c r="AC2773" s="66"/>
    </row>
    <row r="2774" spans="2:29" s="65" customFormat="1" hidden="1">
      <c r="B2774" s="67"/>
      <c r="C2774" s="67"/>
      <c r="D2774" s="67"/>
      <c r="E2774" s="67"/>
      <c r="I2774" s="14"/>
      <c r="Q2774" s="14"/>
      <c r="R2774" s="14"/>
      <c r="T2774" s="14"/>
      <c r="W2774" s="14"/>
      <c r="Y2774" s="14"/>
      <c r="AA2774" s="14"/>
      <c r="AC2774" s="66"/>
    </row>
    <row r="2775" spans="2:29" s="65" customFormat="1" hidden="1">
      <c r="B2775" s="67"/>
      <c r="C2775" s="67"/>
      <c r="D2775" s="67"/>
      <c r="E2775" s="67"/>
      <c r="I2775" s="14"/>
      <c r="Q2775" s="14"/>
      <c r="R2775" s="14"/>
      <c r="T2775" s="14"/>
      <c r="W2775" s="14"/>
      <c r="Y2775" s="14"/>
      <c r="AA2775" s="14"/>
      <c r="AC2775" s="66"/>
    </row>
    <row r="2776" spans="2:29" s="65" customFormat="1" hidden="1">
      <c r="B2776" s="67"/>
      <c r="C2776" s="67"/>
      <c r="D2776" s="67"/>
      <c r="E2776" s="67"/>
      <c r="I2776" s="14"/>
      <c r="Q2776" s="14"/>
      <c r="R2776" s="14"/>
      <c r="T2776" s="14"/>
      <c r="W2776" s="14"/>
      <c r="Y2776" s="14"/>
      <c r="AA2776" s="14"/>
      <c r="AC2776" s="66"/>
    </row>
    <row r="2777" spans="2:29" s="65" customFormat="1" hidden="1">
      <c r="B2777" s="67"/>
      <c r="C2777" s="67"/>
      <c r="D2777" s="67"/>
      <c r="E2777" s="67"/>
      <c r="I2777" s="14"/>
      <c r="Q2777" s="14"/>
      <c r="R2777" s="14"/>
      <c r="T2777" s="14"/>
      <c r="W2777" s="14"/>
      <c r="Y2777" s="14"/>
      <c r="AA2777" s="14"/>
      <c r="AC2777" s="66"/>
    </row>
    <row r="2778" spans="2:29" s="65" customFormat="1" hidden="1">
      <c r="B2778" s="67"/>
      <c r="C2778" s="67"/>
      <c r="D2778" s="67"/>
      <c r="E2778" s="67"/>
      <c r="I2778" s="14"/>
      <c r="Q2778" s="14"/>
      <c r="R2778" s="14"/>
      <c r="T2778" s="14"/>
      <c r="W2778" s="14"/>
      <c r="Y2778" s="14"/>
      <c r="AA2778" s="14"/>
      <c r="AC2778" s="66"/>
    </row>
    <row r="2779" spans="2:29" s="65" customFormat="1" hidden="1">
      <c r="B2779" s="67"/>
      <c r="C2779" s="67"/>
      <c r="D2779" s="67"/>
      <c r="E2779" s="67"/>
      <c r="I2779" s="14"/>
      <c r="Q2779" s="14"/>
      <c r="R2779" s="14"/>
      <c r="T2779" s="14"/>
      <c r="W2779" s="14"/>
      <c r="Y2779" s="14"/>
      <c r="AA2779" s="14"/>
      <c r="AC2779" s="66"/>
    </row>
    <row r="2780" spans="2:29" s="65" customFormat="1" hidden="1">
      <c r="B2780" s="67"/>
      <c r="C2780" s="67"/>
      <c r="D2780" s="67"/>
      <c r="E2780" s="67"/>
      <c r="I2780" s="14"/>
      <c r="Q2780" s="14"/>
      <c r="R2780" s="14"/>
      <c r="T2780" s="14"/>
      <c r="W2780" s="14"/>
      <c r="Y2780" s="14"/>
      <c r="AA2780" s="14"/>
      <c r="AC2780" s="66"/>
    </row>
    <row r="2781" spans="2:29" s="65" customFormat="1" hidden="1">
      <c r="B2781" s="67"/>
      <c r="C2781" s="67"/>
      <c r="D2781" s="67"/>
      <c r="E2781" s="67"/>
      <c r="I2781" s="14"/>
      <c r="Q2781" s="14"/>
      <c r="R2781" s="14"/>
      <c r="T2781" s="14"/>
      <c r="W2781" s="14"/>
      <c r="Y2781" s="14"/>
      <c r="AA2781" s="14"/>
      <c r="AC2781" s="66"/>
    </row>
    <row r="2782" spans="2:29" s="65" customFormat="1" hidden="1">
      <c r="B2782" s="67"/>
      <c r="C2782" s="67"/>
      <c r="D2782" s="67"/>
      <c r="E2782" s="67"/>
      <c r="I2782" s="14"/>
      <c r="Q2782" s="14"/>
      <c r="R2782" s="14"/>
      <c r="T2782" s="14"/>
      <c r="W2782" s="14"/>
      <c r="Y2782" s="14"/>
      <c r="AA2782" s="14"/>
      <c r="AC2782" s="66"/>
    </row>
    <row r="2783" spans="2:29" s="65" customFormat="1" hidden="1">
      <c r="B2783" s="67"/>
      <c r="C2783" s="67"/>
      <c r="D2783" s="67"/>
      <c r="E2783" s="67"/>
      <c r="I2783" s="14"/>
      <c r="Q2783" s="14"/>
      <c r="R2783" s="14"/>
      <c r="T2783" s="14"/>
      <c r="W2783" s="14"/>
      <c r="Y2783" s="14"/>
      <c r="AA2783" s="14"/>
      <c r="AC2783" s="66"/>
    </row>
    <row r="2784" spans="2:29" s="65" customFormat="1" hidden="1">
      <c r="B2784" s="67"/>
      <c r="C2784" s="67"/>
      <c r="D2784" s="67"/>
      <c r="E2784" s="67"/>
      <c r="I2784" s="14"/>
      <c r="Q2784" s="14"/>
      <c r="R2784" s="14"/>
      <c r="T2784" s="14"/>
      <c r="W2784" s="14"/>
      <c r="Y2784" s="14"/>
      <c r="AA2784" s="14"/>
      <c r="AC2784" s="66"/>
    </row>
    <row r="2785" spans="2:29" s="65" customFormat="1" hidden="1">
      <c r="B2785" s="67"/>
      <c r="C2785" s="67"/>
      <c r="D2785" s="67"/>
      <c r="E2785" s="67"/>
      <c r="I2785" s="14"/>
      <c r="Q2785" s="14"/>
      <c r="R2785" s="14"/>
      <c r="T2785" s="14"/>
      <c r="W2785" s="14"/>
      <c r="Y2785" s="14"/>
      <c r="AA2785" s="14"/>
      <c r="AC2785" s="66"/>
    </row>
    <row r="2786" spans="2:29" s="65" customFormat="1" hidden="1">
      <c r="B2786" s="67"/>
      <c r="C2786" s="67"/>
      <c r="D2786" s="67"/>
      <c r="E2786" s="67"/>
      <c r="I2786" s="14"/>
      <c r="Q2786" s="14"/>
      <c r="R2786" s="14"/>
      <c r="T2786" s="14"/>
      <c r="W2786" s="14"/>
      <c r="Y2786" s="14"/>
      <c r="AA2786" s="14"/>
      <c r="AC2786" s="66"/>
    </row>
    <row r="2787" spans="2:29" s="65" customFormat="1" hidden="1">
      <c r="B2787" s="67"/>
      <c r="C2787" s="67"/>
      <c r="D2787" s="67"/>
      <c r="E2787" s="67"/>
      <c r="I2787" s="14"/>
      <c r="Q2787" s="14"/>
      <c r="R2787" s="14"/>
      <c r="T2787" s="14"/>
      <c r="W2787" s="14"/>
      <c r="Y2787" s="14"/>
      <c r="AA2787" s="14"/>
      <c r="AC2787" s="66"/>
    </row>
    <row r="2788" spans="2:29" s="65" customFormat="1" hidden="1">
      <c r="B2788" s="67"/>
      <c r="C2788" s="67"/>
      <c r="D2788" s="67"/>
      <c r="E2788" s="67"/>
      <c r="I2788" s="14"/>
      <c r="Q2788" s="14"/>
      <c r="R2788" s="14"/>
      <c r="T2788" s="14"/>
      <c r="W2788" s="14"/>
      <c r="Y2788" s="14"/>
      <c r="AA2788" s="14"/>
      <c r="AC2788" s="66"/>
    </row>
    <row r="2789" spans="2:29" s="65" customFormat="1" hidden="1">
      <c r="B2789" s="67"/>
      <c r="C2789" s="67"/>
      <c r="D2789" s="67"/>
      <c r="E2789" s="67"/>
      <c r="I2789" s="14"/>
      <c r="Q2789" s="14"/>
      <c r="R2789" s="14"/>
      <c r="T2789" s="14"/>
      <c r="W2789" s="14"/>
      <c r="Y2789" s="14"/>
      <c r="AA2789" s="14"/>
      <c r="AC2789" s="66"/>
    </row>
    <row r="2790" spans="2:29" s="65" customFormat="1" hidden="1">
      <c r="B2790" s="67"/>
      <c r="C2790" s="67"/>
      <c r="D2790" s="67"/>
      <c r="E2790" s="67"/>
      <c r="I2790" s="14"/>
      <c r="Q2790" s="14"/>
      <c r="R2790" s="14"/>
      <c r="T2790" s="14"/>
      <c r="W2790" s="14"/>
      <c r="Y2790" s="14"/>
      <c r="AA2790" s="14"/>
      <c r="AC2790" s="66"/>
    </row>
    <row r="2791" spans="2:29" s="65" customFormat="1" hidden="1">
      <c r="B2791" s="67"/>
      <c r="C2791" s="67"/>
      <c r="D2791" s="67"/>
      <c r="E2791" s="67"/>
      <c r="I2791" s="14"/>
      <c r="Q2791" s="14"/>
      <c r="R2791" s="14"/>
      <c r="T2791" s="14"/>
      <c r="W2791" s="14"/>
      <c r="Y2791" s="14"/>
      <c r="AA2791" s="14"/>
      <c r="AC2791" s="66"/>
    </row>
    <row r="2792" spans="2:29" s="65" customFormat="1" hidden="1">
      <c r="B2792" s="67"/>
      <c r="C2792" s="67"/>
      <c r="D2792" s="67"/>
      <c r="E2792" s="67"/>
      <c r="I2792" s="14"/>
      <c r="Q2792" s="14"/>
      <c r="R2792" s="14"/>
      <c r="T2792" s="14"/>
      <c r="W2792" s="14"/>
      <c r="Y2792" s="14"/>
      <c r="AA2792" s="14"/>
      <c r="AC2792" s="66"/>
    </row>
    <row r="2793" spans="2:29" s="65" customFormat="1" hidden="1">
      <c r="B2793" s="67"/>
      <c r="C2793" s="67"/>
      <c r="D2793" s="67"/>
      <c r="E2793" s="67"/>
      <c r="I2793" s="14"/>
      <c r="Q2793" s="14"/>
      <c r="R2793" s="14"/>
      <c r="T2793" s="14"/>
      <c r="W2793" s="14"/>
      <c r="Y2793" s="14"/>
      <c r="AA2793" s="14"/>
      <c r="AC2793" s="66"/>
    </row>
    <row r="2794" spans="2:29" s="65" customFormat="1" hidden="1">
      <c r="B2794" s="67"/>
      <c r="C2794" s="67"/>
      <c r="D2794" s="67"/>
      <c r="E2794" s="67"/>
      <c r="I2794" s="14"/>
      <c r="Q2794" s="14"/>
      <c r="R2794" s="14"/>
      <c r="T2794" s="14"/>
      <c r="W2794" s="14"/>
      <c r="Y2794" s="14"/>
      <c r="AA2794" s="14"/>
      <c r="AC2794" s="66"/>
    </row>
    <row r="2795" spans="2:29" s="65" customFormat="1" hidden="1">
      <c r="B2795" s="67"/>
      <c r="C2795" s="67"/>
      <c r="D2795" s="67"/>
      <c r="E2795" s="67"/>
      <c r="I2795" s="14"/>
      <c r="Q2795" s="14"/>
      <c r="R2795" s="14"/>
      <c r="T2795" s="14"/>
      <c r="W2795" s="14"/>
      <c r="Y2795" s="14"/>
      <c r="AA2795" s="14"/>
      <c r="AC2795" s="66"/>
    </row>
    <row r="2796" spans="2:29" s="65" customFormat="1" hidden="1">
      <c r="B2796" s="67"/>
      <c r="C2796" s="67"/>
      <c r="D2796" s="67"/>
      <c r="E2796" s="67"/>
      <c r="I2796" s="14"/>
      <c r="Q2796" s="14"/>
      <c r="R2796" s="14"/>
      <c r="T2796" s="14"/>
      <c r="W2796" s="14"/>
      <c r="Y2796" s="14"/>
      <c r="AA2796" s="14"/>
      <c r="AC2796" s="66"/>
    </row>
    <row r="2797" spans="2:29" s="65" customFormat="1" hidden="1">
      <c r="B2797" s="67"/>
      <c r="C2797" s="67"/>
      <c r="D2797" s="67"/>
      <c r="E2797" s="67"/>
      <c r="I2797" s="14"/>
      <c r="Q2797" s="14"/>
      <c r="R2797" s="14"/>
      <c r="T2797" s="14"/>
      <c r="W2797" s="14"/>
      <c r="Y2797" s="14"/>
      <c r="AA2797" s="14"/>
      <c r="AC2797" s="66"/>
    </row>
    <row r="2798" spans="2:29" s="65" customFormat="1" hidden="1">
      <c r="B2798" s="67"/>
      <c r="C2798" s="67"/>
      <c r="D2798" s="67"/>
      <c r="E2798" s="67"/>
      <c r="I2798" s="14"/>
      <c r="Q2798" s="14"/>
      <c r="R2798" s="14"/>
      <c r="T2798" s="14"/>
      <c r="W2798" s="14"/>
      <c r="Y2798" s="14"/>
      <c r="AA2798" s="14"/>
      <c r="AC2798" s="66"/>
    </row>
    <row r="2799" spans="2:29" s="65" customFormat="1" hidden="1">
      <c r="B2799" s="67"/>
      <c r="C2799" s="67"/>
      <c r="D2799" s="67"/>
      <c r="E2799" s="67"/>
      <c r="I2799" s="14"/>
      <c r="Q2799" s="14"/>
      <c r="R2799" s="14"/>
      <c r="T2799" s="14"/>
      <c r="W2799" s="14"/>
      <c r="Y2799" s="14"/>
      <c r="AA2799" s="14"/>
      <c r="AC2799" s="66"/>
    </row>
    <row r="2800" spans="2:29" s="65" customFormat="1" hidden="1">
      <c r="B2800" s="67"/>
      <c r="C2800" s="67"/>
      <c r="D2800" s="67"/>
      <c r="E2800" s="67"/>
      <c r="I2800" s="14"/>
      <c r="Q2800" s="14"/>
      <c r="R2800" s="14"/>
      <c r="T2800" s="14"/>
      <c r="W2800" s="14"/>
      <c r="Y2800" s="14"/>
      <c r="AA2800" s="14"/>
      <c r="AC2800" s="66"/>
    </row>
    <row r="2801" spans="2:29" s="65" customFormat="1" hidden="1">
      <c r="B2801" s="67"/>
      <c r="C2801" s="67"/>
      <c r="D2801" s="67"/>
      <c r="E2801" s="67"/>
      <c r="I2801" s="14"/>
      <c r="Q2801" s="14"/>
      <c r="R2801" s="14"/>
      <c r="T2801" s="14"/>
      <c r="W2801" s="14"/>
      <c r="Y2801" s="14"/>
      <c r="AA2801" s="14"/>
      <c r="AC2801" s="66"/>
    </row>
    <row r="2802" spans="2:29" s="65" customFormat="1" hidden="1">
      <c r="B2802" s="67"/>
      <c r="C2802" s="67"/>
      <c r="D2802" s="67"/>
      <c r="E2802" s="67"/>
      <c r="I2802" s="14"/>
      <c r="Q2802" s="14"/>
      <c r="R2802" s="14"/>
      <c r="T2802" s="14"/>
      <c r="W2802" s="14"/>
      <c r="Y2802" s="14"/>
      <c r="AA2802" s="14"/>
      <c r="AC2802" s="66"/>
    </row>
    <row r="2803" spans="2:29" s="65" customFormat="1" hidden="1">
      <c r="B2803" s="67"/>
      <c r="C2803" s="67"/>
      <c r="D2803" s="67"/>
      <c r="E2803" s="67"/>
      <c r="I2803" s="14"/>
      <c r="Q2803" s="14"/>
      <c r="R2803" s="14"/>
      <c r="T2803" s="14"/>
      <c r="W2803" s="14"/>
      <c r="Y2803" s="14"/>
      <c r="AA2803" s="14"/>
      <c r="AC2803" s="66"/>
    </row>
    <row r="2804" spans="2:29" s="65" customFormat="1" hidden="1">
      <c r="B2804" s="67"/>
      <c r="C2804" s="67"/>
      <c r="D2804" s="67"/>
      <c r="E2804" s="67"/>
      <c r="I2804" s="14"/>
      <c r="Q2804" s="14"/>
      <c r="R2804" s="14"/>
      <c r="T2804" s="14"/>
      <c r="W2804" s="14"/>
      <c r="Y2804" s="14"/>
      <c r="AA2804" s="14"/>
      <c r="AC2804" s="66"/>
    </row>
    <row r="2805" spans="2:29" s="65" customFormat="1" hidden="1">
      <c r="B2805" s="67"/>
      <c r="C2805" s="67"/>
      <c r="D2805" s="67"/>
      <c r="E2805" s="67"/>
      <c r="I2805" s="14"/>
      <c r="Q2805" s="14"/>
      <c r="R2805" s="14"/>
      <c r="T2805" s="14"/>
      <c r="W2805" s="14"/>
      <c r="Y2805" s="14"/>
      <c r="AA2805" s="14"/>
      <c r="AC2805" s="66"/>
    </row>
    <row r="2806" spans="2:29" s="65" customFormat="1" hidden="1">
      <c r="B2806" s="67"/>
      <c r="C2806" s="67"/>
      <c r="D2806" s="67"/>
      <c r="E2806" s="67"/>
      <c r="I2806" s="14"/>
      <c r="Q2806" s="14"/>
      <c r="R2806" s="14"/>
      <c r="T2806" s="14"/>
      <c r="W2806" s="14"/>
      <c r="Y2806" s="14"/>
      <c r="AA2806" s="14"/>
      <c r="AC2806" s="66"/>
    </row>
    <row r="2807" spans="2:29" s="65" customFormat="1" hidden="1">
      <c r="B2807" s="67"/>
      <c r="C2807" s="67"/>
      <c r="D2807" s="67"/>
      <c r="E2807" s="67"/>
      <c r="I2807" s="14"/>
      <c r="Q2807" s="14"/>
      <c r="R2807" s="14"/>
      <c r="T2807" s="14"/>
      <c r="W2807" s="14"/>
      <c r="Y2807" s="14"/>
      <c r="AA2807" s="14"/>
      <c r="AC2807" s="66"/>
    </row>
    <row r="2808" spans="2:29" s="65" customFormat="1" hidden="1">
      <c r="B2808" s="67"/>
      <c r="C2808" s="67"/>
      <c r="D2808" s="67"/>
      <c r="E2808" s="67"/>
      <c r="I2808" s="14"/>
      <c r="Q2808" s="14"/>
      <c r="R2808" s="14"/>
      <c r="T2808" s="14"/>
      <c r="W2808" s="14"/>
      <c r="Y2808" s="14"/>
      <c r="AA2808" s="14"/>
      <c r="AC2808" s="66"/>
    </row>
    <row r="2809" spans="2:29" s="65" customFormat="1" hidden="1">
      <c r="B2809" s="67"/>
      <c r="C2809" s="67"/>
      <c r="D2809" s="67"/>
      <c r="E2809" s="67"/>
      <c r="I2809" s="14"/>
      <c r="Q2809" s="14"/>
      <c r="R2809" s="14"/>
      <c r="T2809" s="14"/>
      <c r="W2809" s="14"/>
      <c r="Y2809" s="14"/>
      <c r="AA2809" s="14"/>
      <c r="AC2809" s="66"/>
    </row>
    <row r="2810" spans="2:29" s="65" customFormat="1" hidden="1">
      <c r="B2810" s="67"/>
      <c r="C2810" s="67"/>
      <c r="D2810" s="67"/>
      <c r="E2810" s="67"/>
      <c r="I2810" s="14"/>
      <c r="Q2810" s="14"/>
      <c r="R2810" s="14"/>
      <c r="T2810" s="14"/>
      <c r="W2810" s="14"/>
      <c r="Y2810" s="14"/>
      <c r="AA2810" s="14"/>
      <c r="AC2810" s="66"/>
    </row>
    <row r="2811" spans="2:29" s="65" customFormat="1" hidden="1">
      <c r="B2811" s="67"/>
      <c r="C2811" s="67"/>
      <c r="D2811" s="67"/>
      <c r="E2811" s="67"/>
      <c r="I2811" s="14"/>
      <c r="Q2811" s="14"/>
      <c r="R2811" s="14"/>
      <c r="T2811" s="14"/>
      <c r="W2811" s="14"/>
      <c r="Y2811" s="14"/>
      <c r="AA2811" s="14"/>
      <c r="AC2811" s="66"/>
    </row>
    <row r="2812" spans="2:29" s="65" customFormat="1" hidden="1">
      <c r="B2812" s="67"/>
      <c r="C2812" s="67"/>
      <c r="D2812" s="67"/>
      <c r="E2812" s="67"/>
      <c r="I2812" s="14"/>
      <c r="Q2812" s="14"/>
      <c r="R2812" s="14"/>
      <c r="T2812" s="14"/>
      <c r="W2812" s="14"/>
      <c r="Y2812" s="14"/>
      <c r="AA2812" s="14"/>
      <c r="AC2812" s="66"/>
    </row>
    <row r="2813" spans="2:29" s="65" customFormat="1" hidden="1">
      <c r="B2813" s="67"/>
      <c r="C2813" s="67"/>
      <c r="D2813" s="67"/>
      <c r="E2813" s="67"/>
      <c r="I2813" s="14"/>
      <c r="Q2813" s="14"/>
      <c r="R2813" s="14"/>
      <c r="T2813" s="14"/>
      <c r="W2813" s="14"/>
      <c r="Y2813" s="14"/>
      <c r="AA2813" s="14"/>
      <c r="AC2813" s="66"/>
    </row>
    <row r="2814" spans="2:29" s="65" customFormat="1" hidden="1">
      <c r="B2814" s="67"/>
      <c r="C2814" s="67"/>
      <c r="D2814" s="67"/>
      <c r="E2814" s="67"/>
      <c r="I2814" s="14"/>
      <c r="Q2814" s="14"/>
      <c r="R2814" s="14"/>
      <c r="T2814" s="14"/>
      <c r="W2814" s="14"/>
      <c r="Y2814" s="14"/>
      <c r="AA2814" s="14"/>
      <c r="AC2814" s="66"/>
    </row>
    <row r="2815" spans="2:29" s="65" customFormat="1" hidden="1">
      <c r="B2815" s="67"/>
      <c r="C2815" s="67"/>
      <c r="D2815" s="67"/>
      <c r="E2815" s="67"/>
      <c r="I2815" s="14"/>
      <c r="Q2815" s="14"/>
      <c r="R2815" s="14"/>
      <c r="T2815" s="14"/>
      <c r="W2815" s="14"/>
      <c r="Y2815" s="14"/>
      <c r="AA2815" s="14"/>
      <c r="AC2815" s="66"/>
    </row>
    <row r="2816" spans="2:29" s="65" customFormat="1" hidden="1">
      <c r="B2816" s="67"/>
      <c r="C2816" s="67"/>
      <c r="D2816" s="67"/>
      <c r="E2816" s="67"/>
      <c r="I2816" s="14"/>
      <c r="Q2816" s="14"/>
      <c r="R2816" s="14"/>
      <c r="T2816" s="14"/>
      <c r="W2816" s="14"/>
      <c r="Y2816" s="14"/>
      <c r="AA2816" s="14"/>
      <c r="AC2816" s="66"/>
    </row>
    <row r="2817" spans="2:29" s="65" customFormat="1" hidden="1">
      <c r="B2817" s="67"/>
      <c r="C2817" s="67"/>
      <c r="D2817" s="67"/>
      <c r="E2817" s="67"/>
      <c r="I2817" s="14"/>
      <c r="Q2817" s="14"/>
      <c r="R2817" s="14"/>
      <c r="T2817" s="14"/>
      <c r="W2817" s="14"/>
      <c r="Y2817" s="14"/>
      <c r="AA2817" s="14"/>
      <c r="AC2817" s="66"/>
    </row>
    <row r="2818" spans="2:29" s="65" customFormat="1" hidden="1">
      <c r="B2818" s="67"/>
      <c r="C2818" s="67"/>
      <c r="D2818" s="67"/>
      <c r="E2818" s="67"/>
      <c r="I2818" s="14"/>
      <c r="Q2818" s="14"/>
      <c r="R2818" s="14"/>
      <c r="T2818" s="14"/>
      <c r="W2818" s="14"/>
      <c r="Y2818" s="14"/>
      <c r="AA2818" s="14"/>
      <c r="AC2818" s="66"/>
    </row>
    <row r="2819" spans="2:29" s="65" customFormat="1" hidden="1">
      <c r="B2819" s="67"/>
      <c r="C2819" s="67"/>
      <c r="D2819" s="67"/>
      <c r="E2819" s="67"/>
      <c r="I2819" s="14"/>
      <c r="Q2819" s="14"/>
      <c r="R2819" s="14"/>
      <c r="T2819" s="14"/>
      <c r="W2819" s="14"/>
      <c r="Y2819" s="14"/>
      <c r="AA2819" s="14"/>
      <c r="AC2819" s="66"/>
    </row>
    <row r="2820" spans="2:29" s="65" customFormat="1" hidden="1">
      <c r="B2820" s="67"/>
      <c r="C2820" s="67"/>
      <c r="D2820" s="67"/>
      <c r="E2820" s="67"/>
      <c r="I2820" s="14"/>
      <c r="Q2820" s="14"/>
      <c r="R2820" s="14"/>
      <c r="T2820" s="14"/>
      <c r="W2820" s="14"/>
      <c r="Y2820" s="14"/>
      <c r="AA2820" s="14"/>
      <c r="AC2820" s="66"/>
    </row>
    <row r="2821" spans="2:29" s="65" customFormat="1" hidden="1">
      <c r="B2821" s="67"/>
      <c r="C2821" s="67"/>
      <c r="D2821" s="67"/>
      <c r="E2821" s="67"/>
      <c r="I2821" s="14"/>
      <c r="Q2821" s="14"/>
      <c r="R2821" s="14"/>
      <c r="T2821" s="14"/>
      <c r="W2821" s="14"/>
      <c r="Y2821" s="14"/>
      <c r="AA2821" s="14"/>
      <c r="AC2821" s="66"/>
    </row>
    <row r="2822" spans="2:29" s="65" customFormat="1" hidden="1">
      <c r="B2822" s="67"/>
      <c r="C2822" s="67"/>
      <c r="D2822" s="67"/>
      <c r="E2822" s="67"/>
      <c r="I2822" s="14"/>
      <c r="Q2822" s="14"/>
      <c r="R2822" s="14"/>
      <c r="T2822" s="14"/>
      <c r="W2822" s="14"/>
      <c r="Y2822" s="14"/>
      <c r="AA2822" s="14"/>
      <c r="AC2822" s="66"/>
    </row>
    <row r="2823" spans="2:29" s="65" customFormat="1" hidden="1">
      <c r="B2823" s="67"/>
      <c r="C2823" s="67"/>
      <c r="D2823" s="67"/>
      <c r="E2823" s="67"/>
      <c r="I2823" s="14"/>
      <c r="Q2823" s="14"/>
      <c r="R2823" s="14"/>
      <c r="T2823" s="14"/>
      <c r="W2823" s="14"/>
      <c r="Y2823" s="14"/>
      <c r="AA2823" s="14"/>
      <c r="AC2823" s="66"/>
    </row>
    <row r="2824" spans="2:29" s="65" customFormat="1" hidden="1">
      <c r="B2824" s="67"/>
      <c r="C2824" s="67"/>
      <c r="D2824" s="67"/>
      <c r="E2824" s="67"/>
      <c r="I2824" s="14"/>
      <c r="Q2824" s="14"/>
      <c r="R2824" s="14"/>
      <c r="T2824" s="14"/>
      <c r="W2824" s="14"/>
      <c r="Y2824" s="14"/>
      <c r="AA2824" s="14"/>
      <c r="AC2824" s="66"/>
    </row>
    <row r="2825" spans="2:29" s="65" customFormat="1" hidden="1">
      <c r="B2825" s="67"/>
      <c r="C2825" s="67"/>
      <c r="D2825" s="67"/>
      <c r="E2825" s="67"/>
      <c r="I2825" s="14"/>
      <c r="Q2825" s="14"/>
      <c r="R2825" s="14"/>
      <c r="T2825" s="14"/>
      <c r="W2825" s="14"/>
      <c r="Y2825" s="14"/>
      <c r="AA2825" s="14"/>
      <c r="AC2825" s="66"/>
    </row>
    <row r="2826" spans="2:29" s="65" customFormat="1" hidden="1">
      <c r="B2826" s="67"/>
      <c r="C2826" s="67"/>
      <c r="D2826" s="67"/>
      <c r="E2826" s="67"/>
      <c r="I2826" s="14"/>
      <c r="Q2826" s="14"/>
      <c r="R2826" s="14"/>
      <c r="T2826" s="14"/>
      <c r="W2826" s="14"/>
      <c r="Y2826" s="14"/>
      <c r="AA2826" s="14"/>
      <c r="AC2826" s="66"/>
    </row>
    <row r="2827" spans="2:29" s="65" customFormat="1" hidden="1">
      <c r="B2827" s="67"/>
      <c r="C2827" s="67"/>
      <c r="D2827" s="67"/>
      <c r="E2827" s="67"/>
      <c r="I2827" s="14"/>
      <c r="Q2827" s="14"/>
      <c r="R2827" s="14"/>
      <c r="T2827" s="14"/>
      <c r="W2827" s="14"/>
      <c r="Y2827" s="14"/>
      <c r="AA2827" s="14"/>
      <c r="AC2827" s="66"/>
    </row>
    <row r="2828" spans="2:29" s="65" customFormat="1" hidden="1">
      <c r="B2828" s="67"/>
      <c r="C2828" s="67"/>
      <c r="D2828" s="67"/>
      <c r="E2828" s="67"/>
      <c r="I2828" s="14"/>
      <c r="Q2828" s="14"/>
      <c r="R2828" s="14"/>
      <c r="T2828" s="14"/>
      <c r="W2828" s="14"/>
      <c r="Y2828" s="14"/>
      <c r="AA2828" s="14"/>
      <c r="AC2828" s="66"/>
    </row>
    <row r="2829" spans="2:29" s="65" customFormat="1" hidden="1">
      <c r="B2829" s="67"/>
      <c r="C2829" s="67"/>
      <c r="D2829" s="67"/>
      <c r="E2829" s="67"/>
      <c r="I2829" s="14"/>
      <c r="Q2829" s="14"/>
      <c r="R2829" s="14"/>
      <c r="T2829" s="14"/>
      <c r="W2829" s="14"/>
      <c r="Y2829" s="14"/>
      <c r="AA2829" s="14"/>
      <c r="AC2829" s="66"/>
    </row>
    <row r="2830" spans="2:29" s="65" customFormat="1" hidden="1">
      <c r="B2830" s="67"/>
      <c r="C2830" s="67"/>
      <c r="D2830" s="67"/>
      <c r="E2830" s="67"/>
      <c r="I2830" s="14"/>
      <c r="Q2830" s="14"/>
      <c r="R2830" s="14"/>
      <c r="T2830" s="14"/>
      <c r="W2830" s="14"/>
      <c r="Y2830" s="14"/>
      <c r="AA2830" s="14"/>
      <c r="AC2830" s="66"/>
    </row>
    <row r="2831" spans="2:29" s="65" customFormat="1" hidden="1">
      <c r="B2831" s="67"/>
      <c r="C2831" s="67"/>
      <c r="D2831" s="67"/>
      <c r="E2831" s="67"/>
      <c r="I2831" s="14"/>
      <c r="Q2831" s="14"/>
      <c r="R2831" s="14"/>
      <c r="T2831" s="14"/>
      <c r="W2831" s="14"/>
      <c r="Y2831" s="14"/>
      <c r="AA2831" s="14"/>
      <c r="AC2831" s="66"/>
    </row>
    <row r="2832" spans="2:29" s="65" customFormat="1" hidden="1">
      <c r="B2832" s="67"/>
      <c r="C2832" s="67"/>
      <c r="D2832" s="67"/>
      <c r="E2832" s="67"/>
      <c r="I2832" s="14"/>
      <c r="Q2832" s="14"/>
      <c r="R2832" s="14"/>
      <c r="T2832" s="14"/>
      <c r="W2832" s="14"/>
      <c r="Y2832" s="14"/>
      <c r="AA2832" s="14"/>
      <c r="AC2832" s="66"/>
    </row>
    <row r="2833" spans="2:29" s="65" customFormat="1" hidden="1">
      <c r="B2833" s="67"/>
      <c r="C2833" s="67"/>
      <c r="D2833" s="67"/>
      <c r="E2833" s="67"/>
      <c r="I2833" s="14"/>
      <c r="Q2833" s="14"/>
      <c r="R2833" s="14"/>
      <c r="T2833" s="14"/>
      <c r="W2833" s="14"/>
      <c r="Y2833" s="14"/>
      <c r="AA2833" s="14"/>
      <c r="AC2833" s="66"/>
    </row>
    <row r="2834" spans="2:29" s="65" customFormat="1" hidden="1">
      <c r="B2834" s="67"/>
      <c r="C2834" s="67"/>
      <c r="D2834" s="67"/>
      <c r="E2834" s="67"/>
      <c r="I2834" s="14"/>
      <c r="Q2834" s="14"/>
      <c r="R2834" s="14"/>
      <c r="T2834" s="14"/>
      <c r="W2834" s="14"/>
      <c r="Y2834" s="14"/>
      <c r="AA2834" s="14"/>
      <c r="AC2834" s="66"/>
    </row>
    <row r="2835" spans="2:29" s="65" customFormat="1" hidden="1">
      <c r="B2835" s="67"/>
      <c r="C2835" s="67"/>
      <c r="D2835" s="67"/>
      <c r="E2835" s="67"/>
      <c r="I2835" s="14"/>
      <c r="Q2835" s="14"/>
      <c r="R2835" s="14"/>
      <c r="T2835" s="14"/>
      <c r="W2835" s="14"/>
      <c r="Y2835" s="14"/>
      <c r="AA2835" s="14"/>
      <c r="AC2835" s="66"/>
    </row>
    <row r="2836" spans="2:29" s="65" customFormat="1" hidden="1">
      <c r="B2836" s="67"/>
      <c r="C2836" s="67"/>
      <c r="D2836" s="67"/>
      <c r="E2836" s="67"/>
      <c r="I2836" s="14"/>
      <c r="Q2836" s="14"/>
      <c r="R2836" s="14"/>
      <c r="T2836" s="14"/>
      <c r="W2836" s="14"/>
      <c r="Y2836" s="14"/>
      <c r="AA2836" s="14"/>
      <c r="AC2836" s="66"/>
    </row>
    <row r="2837" spans="2:29" s="65" customFormat="1" hidden="1">
      <c r="B2837" s="67"/>
      <c r="C2837" s="67"/>
      <c r="D2837" s="67"/>
      <c r="E2837" s="67"/>
      <c r="I2837" s="14"/>
      <c r="Q2837" s="14"/>
      <c r="R2837" s="14"/>
      <c r="T2837" s="14"/>
      <c r="W2837" s="14"/>
      <c r="Y2837" s="14"/>
      <c r="AA2837" s="14"/>
      <c r="AC2837" s="66"/>
    </row>
    <row r="2838" spans="2:29" s="65" customFormat="1" hidden="1">
      <c r="B2838" s="67"/>
      <c r="C2838" s="67"/>
      <c r="D2838" s="67"/>
      <c r="E2838" s="67"/>
      <c r="I2838" s="14"/>
      <c r="Q2838" s="14"/>
      <c r="R2838" s="14"/>
      <c r="T2838" s="14"/>
      <c r="W2838" s="14"/>
      <c r="Y2838" s="14"/>
      <c r="AA2838" s="14"/>
      <c r="AC2838" s="66"/>
    </row>
    <row r="2839" spans="2:29" s="65" customFormat="1" hidden="1">
      <c r="B2839" s="67"/>
      <c r="C2839" s="67"/>
      <c r="D2839" s="67"/>
      <c r="E2839" s="67"/>
      <c r="I2839" s="14"/>
      <c r="Q2839" s="14"/>
      <c r="R2839" s="14"/>
      <c r="T2839" s="14"/>
      <c r="W2839" s="14"/>
      <c r="Y2839" s="14"/>
      <c r="AA2839" s="14"/>
      <c r="AC2839" s="66"/>
    </row>
    <row r="2840" spans="2:29" s="65" customFormat="1" hidden="1">
      <c r="B2840" s="67"/>
      <c r="C2840" s="67"/>
      <c r="D2840" s="67"/>
      <c r="E2840" s="67"/>
      <c r="I2840" s="14"/>
      <c r="Q2840" s="14"/>
      <c r="R2840" s="14"/>
      <c r="T2840" s="14"/>
      <c r="W2840" s="14"/>
      <c r="Y2840" s="14"/>
      <c r="AA2840" s="14"/>
      <c r="AC2840" s="66"/>
    </row>
    <row r="2841" spans="2:29" s="65" customFormat="1" hidden="1">
      <c r="B2841" s="67"/>
      <c r="C2841" s="67"/>
      <c r="D2841" s="67"/>
      <c r="E2841" s="67"/>
      <c r="I2841" s="14"/>
      <c r="Q2841" s="14"/>
      <c r="R2841" s="14"/>
      <c r="T2841" s="14"/>
      <c r="W2841" s="14"/>
      <c r="Y2841" s="14"/>
      <c r="AA2841" s="14"/>
      <c r="AC2841" s="66"/>
    </row>
    <row r="2842" spans="2:29" s="65" customFormat="1" hidden="1">
      <c r="B2842" s="67"/>
      <c r="C2842" s="67"/>
      <c r="D2842" s="67"/>
      <c r="E2842" s="67"/>
      <c r="I2842" s="14"/>
      <c r="Q2842" s="14"/>
      <c r="R2842" s="14"/>
      <c r="T2842" s="14"/>
      <c r="W2842" s="14"/>
      <c r="Y2842" s="14"/>
      <c r="AA2842" s="14"/>
      <c r="AC2842" s="66"/>
    </row>
    <row r="2843" spans="2:29" s="65" customFormat="1" hidden="1">
      <c r="B2843" s="67"/>
      <c r="C2843" s="67"/>
      <c r="D2843" s="67"/>
      <c r="E2843" s="67"/>
      <c r="I2843" s="14"/>
      <c r="Q2843" s="14"/>
      <c r="R2843" s="14"/>
      <c r="T2843" s="14"/>
      <c r="W2843" s="14"/>
      <c r="Y2843" s="14"/>
      <c r="AA2843" s="14"/>
      <c r="AC2843" s="66"/>
    </row>
    <row r="2844" spans="2:29" s="65" customFormat="1" hidden="1">
      <c r="B2844" s="67"/>
      <c r="C2844" s="67"/>
      <c r="D2844" s="67"/>
      <c r="E2844" s="67"/>
      <c r="I2844" s="14"/>
      <c r="Q2844" s="14"/>
      <c r="R2844" s="14"/>
      <c r="T2844" s="14"/>
      <c r="W2844" s="14"/>
      <c r="Y2844" s="14"/>
      <c r="AA2844" s="14"/>
      <c r="AC2844" s="66"/>
    </row>
    <row r="2845" spans="2:29" s="65" customFormat="1" hidden="1">
      <c r="B2845" s="67"/>
      <c r="C2845" s="67"/>
      <c r="D2845" s="67"/>
      <c r="E2845" s="67"/>
      <c r="I2845" s="14"/>
      <c r="Q2845" s="14"/>
      <c r="R2845" s="14"/>
      <c r="T2845" s="14"/>
      <c r="W2845" s="14"/>
      <c r="Y2845" s="14"/>
      <c r="AA2845" s="14"/>
      <c r="AC2845" s="66"/>
    </row>
    <row r="2846" spans="2:29" s="65" customFormat="1" hidden="1">
      <c r="B2846" s="67"/>
      <c r="C2846" s="67"/>
      <c r="D2846" s="67"/>
      <c r="E2846" s="67"/>
      <c r="I2846" s="14"/>
      <c r="Q2846" s="14"/>
      <c r="R2846" s="14"/>
      <c r="T2846" s="14"/>
      <c r="W2846" s="14"/>
      <c r="Y2846" s="14"/>
      <c r="AA2846" s="14"/>
      <c r="AC2846" s="66"/>
    </row>
    <row r="2847" spans="2:29" s="65" customFormat="1" hidden="1">
      <c r="B2847" s="67"/>
      <c r="C2847" s="67"/>
      <c r="D2847" s="67"/>
      <c r="E2847" s="67"/>
      <c r="I2847" s="14"/>
      <c r="Q2847" s="14"/>
      <c r="R2847" s="14"/>
      <c r="T2847" s="14"/>
      <c r="W2847" s="14"/>
      <c r="Y2847" s="14"/>
      <c r="AA2847" s="14"/>
      <c r="AC2847" s="66"/>
    </row>
    <row r="2848" spans="2:29" s="65" customFormat="1" hidden="1">
      <c r="B2848" s="67"/>
      <c r="C2848" s="67"/>
      <c r="D2848" s="67"/>
      <c r="E2848" s="67"/>
      <c r="I2848" s="14"/>
      <c r="Q2848" s="14"/>
      <c r="R2848" s="14"/>
      <c r="T2848" s="14"/>
      <c r="W2848" s="14"/>
      <c r="Y2848" s="14"/>
      <c r="AA2848" s="14"/>
      <c r="AC2848" s="66"/>
    </row>
    <row r="2849" spans="2:29" s="65" customFormat="1" hidden="1">
      <c r="B2849" s="67"/>
      <c r="C2849" s="67"/>
      <c r="D2849" s="67"/>
      <c r="E2849" s="67"/>
      <c r="I2849" s="14"/>
      <c r="Q2849" s="14"/>
      <c r="R2849" s="14"/>
      <c r="T2849" s="14"/>
      <c r="W2849" s="14"/>
      <c r="Y2849" s="14"/>
      <c r="AA2849" s="14"/>
      <c r="AC2849" s="66"/>
    </row>
    <row r="2850" spans="2:29" s="65" customFormat="1" hidden="1">
      <c r="B2850" s="67"/>
      <c r="C2850" s="67"/>
      <c r="D2850" s="67"/>
      <c r="E2850" s="67"/>
      <c r="I2850" s="14"/>
      <c r="Q2850" s="14"/>
      <c r="R2850" s="14"/>
      <c r="T2850" s="14"/>
      <c r="W2850" s="14"/>
      <c r="Y2850" s="14"/>
      <c r="AA2850" s="14"/>
      <c r="AC2850" s="66"/>
    </row>
    <row r="2851" spans="2:29" s="65" customFormat="1" hidden="1">
      <c r="B2851" s="67"/>
      <c r="C2851" s="67"/>
      <c r="D2851" s="67"/>
      <c r="E2851" s="67"/>
      <c r="I2851" s="14"/>
      <c r="Q2851" s="14"/>
      <c r="R2851" s="14"/>
      <c r="T2851" s="14"/>
      <c r="W2851" s="14"/>
      <c r="Y2851" s="14"/>
      <c r="AA2851" s="14"/>
      <c r="AC2851" s="66"/>
    </row>
    <row r="2852" spans="2:29" s="65" customFormat="1" hidden="1">
      <c r="B2852" s="67"/>
      <c r="C2852" s="67"/>
      <c r="D2852" s="67"/>
      <c r="E2852" s="67"/>
      <c r="I2852" s="14"/>
      <c r="Q2852" s="14"/>
      <c r="R2852" s="14"/>
      <c r="T2852" s="14"/>
      <c r="W2852" s="14"/>
      <c r="Y2852" s="14"/>
      <c r="AA2852" s="14"/>
      <c r="AC2852" s="66"/>
    </row>
    <row r="2853" spans="2:29" s="65" customFormat="1" hidden="1">
      <c r="B2853" s="67"/>
      <c r="C2853" s="67"/>
      <c r="D2853" s="67"/>
      <c r="E2853" s="67"/>
      <c r="I2853" s="14"/>
      <c r="Q2853" s="14"/>
      <c r="R2853" s="14"/>
      <c r="T2853" s="14"/>
      <c r="W2853" s="14"/>
      <c r="Y2853" s="14"/>
      <c r="AA2853" s="14"/>
      <c r="AC2853" s="66"/>
    </row>
    <row r="2854" spans="2:29" s="65" customFormat="1" hidden="1">
      <c r="B2854" s="67"/>
      <c r="C2854" s="67"/>
      <c r="D2854" s="67"/>
      <c r="E2854" s="67"/>
      <c r="I2854" s="14"/>
      <c r="Q2854" s="14"/>
      <c r="R2854" s="14"/>
      <c r="T2854" s="14"/>
      <c r="W2854" s="14"/>
      <c r="Y2854" s="14"/>
      <c r="AA2854" s="14"/>
      <c r="AC2854" s="66"/>
    </row>
    <row r="2855" spans="2:29" s="65" customFormat="1" hidden="1">
      <c r="B2855" s="67"/>
      <c r="C2855" s="67"/>
      <c r="D2855" s="67"/>
      <c r="E2855" s="67"/>
      <c r="I2855" s="14"/>
      <c r="Q2855" s="14"/>
      <c r="R2855" s="14"/>
      <c r="T2855" s="14"/>
      <c r="W2855" s="14"/>
      <c r="Y2855" s="14"/>
      <c r="AA2855" s="14"/>
      <c r="AC2855" s="66"/>
    </row>
    <row r="2856" spans="2:29" s="65" customFormat="1" hidden="1">
      <c r="B2856" s="67"/>
      <c r="C2856" s="67"/>
      <c r="D2856" s="67"/>
      <c r="E2856" s="67"/>
      <c r="I2856" s="14"/>
      <c r="Q2856" s="14"/>
      <c r="R2856" s="14"/>
      <c r="T2856" s="14"/>
      <c r="W2856" s="14"/>
      <c r="Y2856" s="14"/>
      <c r="AA2856" s="14"/>
      <c r="AC2856" s="66"/>
    </row>
    <row r="2857" spans="2:29" s="65" customFormat="1" hidden="1">
      <c r="B2857" s="67"/>
      <c r="C2857" s="67"/>
      <c r="D2857" s="67"/>
      <c r="E2857" s="67"/>
      <c r="I2857" s="14"/>
      <c r="Q2857" s="14"/>
      <c r="R2857" s="14"/>
      <c r="T2857" s="14"/>
      <c r="W2857" s="14"/>
      <c r="Y2857" s="14"/>
      <c r="AA2857" s="14"/>
      <c r="AC2857" s="66"/>
    </row>
    <row r="2858" spans="2:29" s="65" customFormat="1" hidden="1">
      <c r="B2858" s="67"/>
      <c r="C2858" s="67"/>
      <c r="D2858" s="67"/>
      <c r="E2858" s="67"/>
      <c r="I2858" s="14"/>
      <c r="Q2858" s="14"/>
      <c r="R2858" s="14"/>
      <c r="T2858" s="14"/>
      <c r="W2858" s="14"/>
      <c r="Y2858" s="14"/>
      <c r="AA2858" s="14"/>
      <c r="AC2858" s="66"/>
    </row>
    <row r="2859" spans="2:29" s="65" customFormat="1" hidden="1">
      <c r="B2859" s="67"/>
      <c r="C2859" s="67"/>
      <c r="D2859" s="67"/>
      <c r="E2859" s="67"/>
      <c r="I2859" s="14"/>
      <c r="Q2859" s="14"/>
      <c r="R2859" s="14"/>
      <c r="T2859" s="14"/>
      <c r="W2859" s="14"/>
      <c r="Y2859" s="14"/>
      <c r="AA2859" s="14"/>
      <c r="AC2859" s="66"/>
    </row>
    <row r="2860" spans="2:29" s="65" customFormat="1" hidden="1">
      <c r="B2860" s="67"/>
      <c r="C2860" s="67"/>
      <c r="D2860" s="67"/>
      <c r="E2860" s="67"/>
      <c r="I2860" s="14"/>
      <c r="Q2860" s="14"/>
      <c r="R2860" s="14"/>
      <c r="T2860" s="14"/>
      <c r="W2860" s="14"/>
      <c r="Y2860" s="14"/>
      <c r="AA2860" s="14"/>
      <c r="AC2860" s="66"/>
    </row>
    <row r="2861" spans="2:29" s="65" customFormat="1" hidden="1">
      <c r="B2861" s="67"/>
      <c r="C2861" s="67"/>
      <c r="D2861" s="67"/>
      <c r="E2861" s="67"/>
      <c r="I2861" s="14"/>
      <c r="Q2861" s="14"/>
      <c r="R2861" s="14"/>
      <c r="T2861" s="14"/>
      <c r="W2861" s="14"/>
      <c r="Y2861" s="14"/>
      <c r="AA2861" s="14"/>
      <c r="AC2861" s="66"/>
    </row>
    <row r="2862" spans="2:29" s="65" customFormat="1" hidden="1">
      <c r="B2862" s="67"/>
      <c r="C2862" s="67"/>
      <c r="D2862" s="67"/>
      <c r="E2862" s="67"/>
      <c r="I2862" s="14"/>
      <c r="Q2862" s="14"/>
      <c r="R2862" s="14"/>
      <c r="T2862" s="14"/>
      <c r="W2862" s="14"/>
      <c r="Y2862" s="14"/>
      <c r="AA2862" s="14"/>
      <c r="AC2862" s="66"/>
    </row>
    <row r="2863" spans="2:29" s="65" customFormat="1" hidden="1">
      <c r="B2863" s="67"/>
      <c r="C2863" s="67"/>
      <c r="D2863" s="67"/>
      <c r="E2863" s="67"/>
      <c r="I2863" s="14"/>
      <c r="Q2863" s="14"/>
      <c r="R2863" s="14"/>
      <c r="T2863" s="14"/>
      <c r="W2863" s="14"/>
      <c r="Y2863" s="14"/>
      <c r="AA2863" s="14"/>
      <c r="AC2863" s="66"/>
    </row>
    <row r="2864" spans="2:29" s="65" customFormat="1" hidden="1">
      <c r="B2864" s="67"/>
      <c r="C2864" s="67"/>
      <c r="D2864" s="67"/>
      <c r="E2864" s="67"/>
      <c r="I2864" s="14"/>
      <c r="Q2864" s="14"/>
      <c r="R2864" s="14"/>
      <c r="T2864" s="14"/>
      <c r="W2864" s="14"/>
      <c r="Y2864" s="14"/>
      <c r="AA2864" s="14"/>
      <c r="AC2864" s="66"/>
    </row>
    <row r="2865" spans="2:29" s="65" customFormat="1" hidden="1">
      <c r="B2865" s="67"/>
      <c r="C2865" s="67"/>
      <c r="D2865" s="67"/>
      <c r="E2865" s="67"/>
      <c r="I2865" s="14"/>
      <c r="Q2865" s="14"/>
      <c r="R2865" s="14"/>
      <c r="T2865" s="14"/>
      <c r="W2865" s="14"/>
      <c r="Y2865" s="14"/>
      <c r="AA2865" s="14"/>
      <c r="AC2865" s="66"/>
    </row>
    <row r="2866" spans="2:29" s="65" customFormat="1" hidden="1">
      <c r="B2866" s="67"/>
      <c r="C2866" s="67"/>
      <c r="D2866" s="67"/>
      <c r="E2866" s="67"/>
      <c r="I2866" s="14"/>
      <c r="Q2866" s="14"/>
      <c r="R2866" s="14"/>
      <c r="T2866" s="14"/>
      <c r="W2866" s="14"/>
      <c r="Y2866" s="14"/>
      <c r="AA2866" s="14"/>
      <c r="AC2866" s="66"/>
    </row>
    <row r="2867" spans="2:29" s="65" customFormat="1" hidden="1">
      <c r="B2867" s="67"/>
      <c r="C2867" s="67"/>
      <c r="D2867" s="67"/>
      <c r="E2867" s="67"/>
      <c r="I2867" s="14"/>
      <c r="Q2867" s="14"/>
      <c r="R2867" s="14"/>
      <c r="T2867" s="14"/>
      <c r="W2867" s="14"/>
      <c r="Y2867" s="14"/>
      <c r="AA2867" s="14"/>
      <c r="AC2867" s="66"/>
    </row>
    <row r="2868" spans="2:29" s="65" customFormat="1" hidden="1">
      <c r="B2868" s="67"/>
      <c r="C2868" s="67"/>
      <c r="D2868" s="67"/>
      <c r="E2868" s="67"/>
      <c r="I2868" s="14"/>
      <c r="Q2868" s="14"/>
      <c r="R2868" s="14"/>
      <c r="T2868" s="14"/>
      <c r="W2868" s="14"/>
      <c r="Y2868" s="14"/>
      <c r="AA2868" s="14"/>
      <c r="AC2868" s="66"/>
    </row>
    <row r="2869" spans="2:29" s="65" customFormat="1" hidden="1">
      <c r="B2869" s="67"/>
      <c r="C2869" s="67"/>
      <c r="D2869" s="67"/>
      <c r="E2869" s="67"/>
      <c r="I2869" s="14"/>
      <c r="Q2869" s="14"/>
      <c r="R2869" s="14"/>
      <c r="T2869" s="14"/>
      <c r="W2869" s="14"/>
      <c r="Y2869" s="14"/>
      <c r="AA2869" s="14"/>
      <c r="AC2869" s="66"/>
    </row>
    <row r="2870" spans="2:29" s="65" customFormat="1" hidden="1">
      <c r="B2870" s="67"/>
      <c r="C2870" s="67"/>
      <c r="D2870" s="67"/>
      <c r="E2870" s="67"/>
      <c r="I2870" s="14"/>
      <c r="Q2870" s="14"/>
      <c r="R2870" s="14"/>
      <c r="T2870" s="14"/>
      <c r="W2870" s="14"/>
      <c r="Y2870" s="14"/>
      <c r="AA2870" s="14"/>
      <c r="AC2870" s="66"/>
    </row>
    <row r="2871" spans="2:29" s="65" customFormat="1" hidden="1">
      <c r="B2871" s="67"/>
      <c r="C2871" s="67"/>
      <c r="D2871" s="67"/>
      <c r="E2871" s="67"/>
      <c r="I2871" s="14"/>
      <c r="Q2871" s="14"/>
      <c r="R2871" s="14"/>
      <c r="T2871" s="14"/>
      <c r="W2871" s="14"/>
      <c r="Y2871" s="14"/>
      <c r="AA2871" s="14"/>
      <c r="AC2871" s="66"/>
    </row>
    <row r="2872" spans="2:29" s="65" customFormat="1" hidden="1">
      <c r="B2872" s="67"/>
      <c r="C2872" s="67"/>
      <c r="D2872" s="67"/>
      <c r="E2872" s="67"/>
      <c r="I2872" s="14"/>
      <c r="Q2872" s="14"/>
      <c r="R2872" s="14"/>
      <c r="T2872" s="14"/>
      <c r="W2872" s="14"/>
      <c r="Y2872" s="14"/>
      <c r="AA2872" s="14"/>
      <c r="AC2872" s="66"/>
    </row>
    <row r="2873" spans="2:29" s="65" customFormat="1" hidden="1">
      <c r="B2873" s="67"/>
      <c r="C2873" s="67"/>
      <c r="D2873" s="67"/>
      <c r="E2873" s="67"/>
      <c r="I2873" s="14"/>
      <c r="Q2873" s="14"/>
      <c r="R2873" s="14"/>
      <c r="T2873" s="14"/>
      <c r="W2873" s="14"/>
      <c r="Y2873" s="14"/>
      <c r="AA2873" s="14"/>
      <c r="AC2873" s="66"/>
    </row>
    <row r="2874" spans="2:29" s="65" customFormat="1" hidden="1">
      <c r="B2874" s="67"/>
      <c r="C2874" s="67"/>
      <c r="D2874" s="67"/>
      <c r="E2874" s="67"/>
      <c r="I2874" s="14"/>
      <c r="Q2874" s="14"/>
      <c r="R2874" s="14"/>
      <c r="T2874" s="14"/>
      <c r="W2874" s="14"/>
      <c r="Y2874" s="14"/>
      <c r="AA2874" s="14"/>
      <c r="AC2874" s="66"/>
    </row>
    <row r="2875" spans="2:29" s="65" customFormat="1" hidden="1">
      <c r="B2875" s="67"/>
      <c r="C2875" s="67"/>
      <c r="D2875" s="67"/>
      <c r="E2875" s="67"/>
      <c r="I2875" s="14"/>
      <c r="Q2875" s="14"/>
      <c r="R2875" s="14"/>
      <c r="T2875" s="14"/>
      <c r="W2875" s="14"/>
      <c r="Y2875" s="14"/>
      <c r="AA2875" s="14"/>
      <c r="AC2875" s="66"/>
    </row>
    <row r="2876" spans="2:29" s="65" customFormat="1" hidden="1">
      <c r="B2876" s="67"/>
      <c r="C2876" s="67"/>
      <c r="D2876" s="67"/>
      <c r="E2876" s="67"/>
      <c r="I2876" s="14"/>
      <c r="Q2876" s="14"/>
      <c r="R2876" s="14"/>
      <c r="T2876" s="14"/>
      <c r="W2876" s="14"/>
      <c r="Y2876" s="14"/>
      <c r="AA2876" s="14"/>
      <c r="AC2876" s="66"/>
    </row>
    <row r="2877" spans="2:29" s="65" customFormat="1" hidden="1">
      <c r="B2877" s="67"/>
      <c r="C2877" s="67"/>
      <c r="D2877" s="67"/>
      <c r="E2877" s="67"/>
      <c r="I2877" s="14"/>
      <c r="Q2877" s="14"/>
      <c r="R2877" s="14"/>
      <c r="T2877" s="14"/>
      <c r="W2877" s="14"/>
      <c r="Y2877" s="14"/>
      <c r="AA2877" s="14"/>
      <c r="AC2877" s="66"/>
    </row>
    <row r="2878" spans="2:29" s="65" customFormat="1" hidden="1">
      <c r="B2878" s="67"/>
      <c r="C2878" s="67"/>
      <c r="D2878" s="67"/>
      <c r="E2878" s="67"/>
      <c r="I2878" s="14"/>
      <c r="Q2878" s="14"/>
      <c r="R2878" s="14"/>
      <c r="T2878" s="14"/>
      <c r="W2878" s="14"/>
      <c r="Y2878" s="14"/>
      <c r="AA2878" s="14"/>
      <c r="AC2878" s="66"/>
    </row>
    <row r="2879" spans="2:29" s="65" customFormat="1" hidden="1">
      <c r="B2879" s="67"/>
      <c r="C2879" s="67"/>
      <c r="D2879" s="67"/>
      <c r="E2879" s="67"/>
      <c r="I2879" s="14"/>
      <c r="Q2879" s="14"/>
      <c r="R2879" s="14"/>
      <c r="T2879" s="14"/>
      <c r="W2879" s="14"/>
      <c r="Y2879" s="14"/>
      <c r="AA2879" s="14"/>
      <c r="AC2879" s="66"/>
    </row>
    <row r="2880" spans="2:29" s="65" customFormat="1" hidden="1">
      <c r="B2880" s="67"/>
      <c r="C2880" s="67"/>
      <c r="D2880" s="67"/>
      <c r="E2880" s="67"/>
      <c r="I2880" s="14"/>
      <c r="Q2880" s="14"/>
      <c r="R2880" s="14"/>
      <c r="T2880" s="14"/>
      <c r="W2880" s="14"/>
      <c r="Y2880" s="14"/>
      <c r="AA2880" s="14"/>
      <c r="AC2880" s="66"/>
    </row>
    <row r="2881" spans="2:29" s="65" customFormat="1" hidden="1">
      <c r="B2881" s="67"/>
      <c r="C2881" s="67"/>
      <c r="D2881" s="67"/>
      <c r="E2881" s="67"/>
      <c r="I2881" s="14"/>
      <c r="Q2881" s="14"/>
      <c r="R2881" s="14"/>
      <c r="T2881" s="14"/>
      <c r="W2881" s="14"/>
      <c r="Y2881" s="14"/>
      <c r="AA2881" s="14"/>
      <c r="AC2881" s="66"/>
    </row>
    <row r="2882" spans="2:29" s="65" customFormat="1" hidden="1">
      <c r="B2882" s="67"/>
      <c r="C2882" s="67"/>
      <c r="D2882" s="67"/>
      <c r="E2882" s="67"/>
      <c r="I2882" s="14"/>
      <c r="Q2882" s="14"/>
      <c r="R2882" s="14"/>
      <c r="T2882" s="14"/>
      <c r="W2882" s="14"/>
      <c r="Y2882" s="14"/>
      <c r="AA2882" s="14"/>
      <c r="AC2882" s="66"/>
    </row>
    <row r="2883" spans="2:29" s="65" customFormat="1" hidden="1">
      <c r="B2883" s="67"/>
      <c r="C2883" s="67"/>
      <c r="D2883" s="67"/>
      <c r="E2883" s="67"/>
      <c r="I2883" s="14"/>
      <c r="Q2883" s="14"/>
      <c r="R2883" s="14"/>
      <c r="T2883" s="14"/>
      <c r="W2883" s="14"/>
      <c r="Y2883" s="14"/>
      <c r="AA2883" s="14"/>
      <c r="AC2883" s="66"/>
    </row>
    <row r="2884" spans="2:29" s="65" customFormat="1" hidden="1">
      <c r="B2884" s="67"/>
      <c r="C2884" s="67"/>
      <c r="D2884" s="67"/>
      <c r="E2884" s="67"/>
      <c r="I2884" s="14"/>
      <c r="Q2884" s="14"/>
      <c r="R2884" s="14"/>
      <c r="T2884" s="14"/>
      <c r="W2884" s="14"/>
      <c r="Y2884" s="14"/>
      <c r="AA2884" s="14"/>
      <c r="AC2884" s="66"/>
    </row>
    <row r="2885" spans="2:29" s="65" customFormat="1" hidden="1">
      <c r="B2885" s="67"/>
      <c r="C2885" s="67"/>
      <c r="D2885" s="67"/>
      <c r="E2885" s="67"/>
      <c r="I2885" s="14"/>
      <c r="Q2885" s="14"/>
      <c r="R2885" s="14"/>
      <c r="T2885" s="14"/>
      <c r="W2885" s="14"/>
      <c r="Y2885" s="14"/>
      <c r="AA2885" s="14"/>
      <c r="AC2885" s="66"/>
    </row>
    <row r="2886" spans="2:29" s="65" customFormat="1" hidden="1">
      <c r="B2886" s="67"/>
      <c r="C2886" s="67"/>
      <c r="D2886" s="67"/>
      <c r="E2886" s="67"/>
      <c r="I2886" s="14"/>
      <c r="Q2886" s="14"/>
      <c r="R2886" s="14"/>
      <c r="T2886" s="14"/>
      <c r="W2886" s="14"/>
      <c r="Y2886" s="14"/>
      <c r="AA2886" s="14"/>
      <c r="AC2886" s="66"/>
    </row>
    <row r="2887" spans="2:29" s="65" customFormat="1" hidden="1">
      <c r="B2887" s="67"/>
      <c r="C2887" s="67"/>
      <c r="D2887" s="67"/>
      <c r="E2887" s="67"/>
      <c r="I2887" s="14"/>
      <c r="Q2887" s="14"/>
      <c r="R2887" s="14"/>
      <c r="T2887" s="14"/>
      <c r="W2887" s="14"/>
      <c r="Y2887" s="14"/>
      <c r="AA2887" s="14"/>
      <c r="AC2887" s="66"/>
    </row>
    <row r="2888" spans="2:29" s="65" customFormat="1" hidden="1">
      <c r="B2888" s="67"/>
      <c r="C2888" s="67"/>
      <c r="D2888" s="67"/>
      <c r="E2888" s="67"/>
      <c r="I2888" s="14"/>
      <c r="Q2888" s="14"/>
      <c r="R2888" s="14"/>
      <c r="T2888" s="14"/>
      <c r="W2888" s="14"/>
      <c r="Y2888" s="14"/>
      <c r="AA2888" s="14"/>
      <c r="AC2888" s="66"/>
    </row>
    <row r="2889" spans="2:29" s="65" customFormat="1" hidden="1">
      <c r="B2889" s="67"/>
      <c r="C2889" s="67"/>
      <c r="D2889" s="67"/>
      <c r="E2889" s="67"/>
      <c r="I2889" s="14"/>
      <c r="Q2889" s="14"/>
      <c r="R2889" s="14"/>
      <c r="T2889" s="14"/>
      <c r="W2889" s="14"/>
      <c r="Y2889" s="14"/>
      <c r="AA2889" s="14"/>
      <c r="AC2889" s="66"/>
    </row>
    <row r="2890" spans="2:29" s="65" customFormat="1" hidden="1">
      <c r="B2890" s="67"/>
      <c r="C2890" s="67"/>
      <c r="D2890" s="67"/>
      <c r="E2890" s="67"/>
      <c r="I2890" s="14"/>
      <c r="Q2890" s="14"/>
      <c r="R2890" s="14"/>
      <c r="T2890" s="14"/>
      <c r="W2890" s="14"/>
      <c r="Y2890" s="14"/>
      <c r="AA2890" s="14"/>
      <c r="AC2890" s="66"/>
    </row>
    <row r="2891" spans="2:29" s="65" customFormat="1" hidden="1">
      <c r="B2891" s="67"/>
      <c r="C2891" s="67"/>
      <c r="D2891" s="67"/>
      <c r="E2891" s="67"/>
      <c r="I2891" s="14"/>
      <c r="Q2891" s="14"/>
      <c r="R2891" s="14"/>
      <c r="T2891" s="14"/>
      <c r="W2891" s="14"/>
      <c r="Y2891" s="14"/>
      <c r="AA2891" s="14"/>
      <c r="AC2891" s="66"/>
    </row>
    <row r="2892" spans="2:29" s="65" customFormat="1" hidden="1">
      <c r="B2892" s="67"/>
      <c r="C2892" s="67"/>
      <c r="D2892" s="67"/>
      <c r="E2892" s="67"/>
      <c r="I2892" s="14"/>
      <c r="Q2892" s="14"/>
      <c r="R2892" s="14"/>
      <c r="T2892" s="14"/>
      <c r="W2892" s="14"/>
      <c r="Y2892" s="14"/>
      <c r="AA2892" s="14"/>
      <c r="AC2892" s="66"/>
    </row>
    <row r="2893" spans="2:29" s="65" customFormat="1" hidden="1">
      <c r="B2893" s="67"/>
      <c r="C2893" s="67"/>
      <c r="D2893" s="67"/>
      <c r="E2893" s="67"/>
      <c r="I2893" s="14"/>
      <c r="Q2893" s="14"/>
      <c r="R2893" s="14"/>
      <c r="T2893" s="14"/>
      <c r="W2893" s="14"/>
      <c r="Y2893" s="14"/>
      <c r="AA2893" s="14"/>
      <c r="AC2893" s="66"/>
    </row>
    <row r="2894" spans="2:29" s="65" customFormat="1" hidden="1">
      <c r="B2894" s="67"/>
      <c r="C2894" s="67"/>
      <c r="D2894" s="67"/>
      <c r="E2894" s="67"/>
      <c r="I2894" s="14"/>
      <c r="Q2894" s="14"/>
      <c r="R2894" s="14"/>
      <c r="T2894" s="14"/>
      <c r="W2894" s="14"/>
      <c r="Y2894" s="14"/>
      <c r="AA2894" s="14"/>
      <c r="AC2894" s="66"/>
    </row>
    <row r="2895" spans="2:29" s="65" customFormat="1" hidden="1">
      <c r="B2895" s="67"/>
      <c r="C2895" s="67"/>
      <c r="D2895" s="67"/>
      <c r="E2895" s="67"/>
      <c r="I2895" s="14"/>
      <c r="Q2895" s="14"/>
      <c r="R2895" s="14"/>
      <c r="T2895" s="14"/>
      <c r="W2895" s="14"/>
      <c r="Y2895" s="14"/>
      <c r="AA2895" s="14"/>
      <c r="AC2895" s="66"/>
    </row>
    <row r="2896" spans="2:29" s="65" customFormat="1" hidden="1">
      <c r="B2896" s="67"/>
      <c r="C2896" s="67"/>
      <c r="D2896" s="67"/>
      <c r="E2896" s="67"/>
      <c r="I2896" s="14"/>
      <c r="Q2896" s="14"/>
      <c r="R2896" s="14"/>
      <c r="T2896" s="14"/>
      <c r="W2896" s="14"/>
      <c r="Y2896" s="14"/>
      <c r="AA2896" s="14"/>
      <c r="AC2896" s="66"/>
    </row>
    <row r="2897" spans="1:29" s="65" customFormat="1" hidden="1">
      <c r="B2897" s="67"/>
      <c r="C2897" s="67"/>
      <c r="D2897" s="67"/>
      <c r="E2897" s="67"/>
      <c r="I2897" s="14"/>
      <c r="Q2897" s="14"/>
      <c r="R2897" s="14"/>
      <c r="T2897" s="14"/>
      <c r="W2897" s="14"/>
      <c r="Y2897" s="14"/>
      <c r="AA2897" s="14"/>
      <c r="AC2897" s="66"/>
    </row>
    <row r="2898" spans="1:29" s="65" customFormat="1" hidden="1">
      <c r="B2898" s="67"/>
      <c r="C2898" s="67"/>
      <c r="D2898" s="67"/>
      <c r="E2898" s="67"/>
      <c r="I2898" s="14"/>
      <c r="Q2898" s="14"/>
      <c r="R2898" s="14"/>
      <c r="T2898" s="14"/>
      <c r="W2898" s="14"/>
      <c r="Y2898" s="14"/>
      <c r="AA2898" s="14"/>
      <c r="AC2898" s="66"/>
    </row>
    <row r="2899" spans="1:29" s="65" customFormat="1" hidden="1">
      <c r="B2899" s="67"/>
      <c r="C2899" s="67"/>
      <c r="D2899" s="67"/>
      <c r="E2899" s="67"/>
      <c r="I2899" s="14"/>
      <c r="Q2899" s="14"/>
      <c r="R2899" s="14"/>
      <c r="T2899" s="14"/>
      <c r="W2899" s="14"/>
      <c r="Y2899" s="14"/>
      <c r="AA2899" s="14"/>
      <c r="AC2899" s="66"/>
    </row>
    <row r="2900" spans="1:29" s="65" customFormat="1" hidden="1">
      <c r="B2900" s="67"/>
      <c r="C2900" s="67"/>
      <c r="D2900" s="67"/>
      <c r="E2900" s="67"/>
      <c r="I2900" s="14"/>
      <c r="Q2900" s="14"/>
      <c r="R2900" s="14"/>
      <c r="T2900" s="14"/>
      <c r="W2900" s="14"/>
      <c r="Y2900" s="14"/>
      <c r="AA2900" s="14"/>
      <c r="AC2900" s="66"/>
    </row>
    <row r="2901" spans="1:29" s="65" customFormat="1" hidden="1">
      <c r="B2901" s="67"/>
      <c r="C2901" s="67"/>
      <c r="D2901" s="67"/>
      <c r="E2901" s="67"/>
      <c r="I2901" s="14"/>
      <c r="Q2901" s="14"/>
      <c r="R2901" s="14"/>
      <c r="T2901" s="14"/>
      <c r="W2901" s="14"/>
      <c r="Y2901" s="14"/>
      <c r="AA2901" s="14"/>
      <c r="AC2901" s="66"/>
    </row>
    <row r="2902" spans="1:29" s="65" customFormat="1" hidden="1">
      <c r="B2902" s="67"/>
      <c r="C2902" s="67"/>
      <c r="D2902" s="67"/>
      <c r="E2902" s="67"/>
      <c r="I2902" s="14"/>
      <c r="Q2902" s="14"/>
      <c r="R2902" s="14"/>
      <c r="T2902" s="14"/>
      <c r="W2902" s="14"/>
      <c r="Y2902" s="14"/>
      <c r="AA2902" s="14"/>
      <c r="AC2902" s="66"/>
    </row>
    <row r="2903" spans="1:29" s="65" customFormat="1" hidden="1">
      <c r="B2903" s="67"/>
      <c r="C2903" s="67"/>
      <c r="D2903" s="67"/>
      <c r="E2903" s="67"/>
      <c r="I2903" s="14"/>
      <c r="Q2903" s="14"/>
      <c r="R2903" s="14"/>
      <c r="T2903" s="14"/>
      <c r="W2903" s="14"/>
      <c r="Y2903" s="14"/>
      <c r="AA2903" s="14"/>
      <c r="AC2903" s="66"/>
    </row>
    <row r="2904" spans="1:29" s="65" customFormat="1" hidden="1">
      <c r="B2904" s="67"/>
      <c r="C2904" s="67"/>
      <c r="D2904" s="67"/>
      <c r="E2904" s="67"/>
      <c r="I2904" s="14"/>
      <c r="Q2904" s="14"/>
      <c r="R2904" s="14"/>
      <c r="T2904" s="14"/>
      <c r="W2904" s="14"/>
      <c r="Y2904" s="14"/>
      <c r="AA2904" s="14"/>
      <c r="AC2904" s="66"/>
    </row>
    <row r="2905" spans="1:29" s="65" customFormat="1" hidden="1">
      <c r="B2905" s="67"/>
      <c r="C2905" s="67"/>
      <c r="D2905" s="67"/>
      <c r="E2905" s="67"/>
      <c r="I2905" s="14"/>
      <c r="Q2905" s="14"/>
      <c r="R2905" s="14"/>
      <c r="T2905" s="14"/>
      <c r="W2905" s="14"/>
      <c r="Y2905" s="14"/>
      <c r="AA2905" s="14"/>
      <c r="AC2905" s="66"/>
    </row>
    <row r="2906" spans="1:29" s="65" customFormat="1" hidden="1">
      <c r="B2906" s="67"/>
      <c r="C2906" s="67"/>
      <c r="D2906" s="67"/>
      <c r="E2906" s="67"/>
      <c r="I2906" s="14"/>
      <c r="Q2906" s="14"/>
      <c r="R2906" s="14"/>
      <c r="T2906" s="14"/>
      <c r="W2906" s="14"/>
      <c r="Y2906" s="14"/>
      <c r="AA2906" s="14"/>
      <c r="AC2906" s="66"/>
    </row>
    <row r="2907" spans="1:29" s="65" customFormat="1" hidden="1">
      <c r="B2907" s="67"/>
      <c r="C2907" s="67"/>
      <c r="D2907" s="67"/>
      <c r="E2907" s="67"/>
      <c r="I2907" s="14"/>
      <c r="Q2907" s="14"/>
      <c r="R2907" s="14"/>
      <c r="T2907" s="14"/>
      <c r="W2907" s="14"/>
      <c r="Y2907" s="14"/>
      <c r="AA2907" s="14"/>
      <c r="AC2907" s="66"/>
    </row>
    <row r="2908" spans="1:29" s="65" customFormat="1" hidden="1">
      <c r="B2908" s="67"/>
      <c r="C2908" s="67"/>
      <c r="D2908" s="67"/>
      <c r="E2908" s="67"/>
      <c r="I2908" s="14"/>
      <c r="Q2908" s="14"/>
      <c r="R2908" s="14"/>
      <c r="T2908" s="14"/>
      <c r="W2908" s="14"/>
      <c r="Y2908" s="14"/>
      <c r="AA2908" s="14"/>
      <c r="AC2908" s="66"/>
    </row>
    <row r="2909" spans="1:29" s="65" customFormat="1" hidden="1">
      <c r="B2909" s="67"/>
      <c r="C2909" s="67"/>
      <c r="D2909" s="67"/>
      <c r="E2909" s="67"/>
      <c r="I2909" s="14"/>
      <c r="Q2909" s="14"/>
      <c r="R2909" s="14"/>
      <c r="T2909" s="14"/>
      <c r="W2909" s="14"/>
      <c r="Y2909" s="14"/>
      <c r="AA2909" s="14"/>
      <c r="AC2909" s="66"/>
    </row>
    <row r="2910" spans="1:29" s="65" customFormat="1" hidden="1">
      <c r="B2910" s="67"/>
      <c r="C2910" s="67"/>
      <c r="D2910" s="67"/>
      <c r="E2910" s="67"/>
      <c r="I2910" s="14"/>
      <c r="Q2910" s="14"/>
      <c r="R2910" s="14"/>
      <c r="T2910" s="14"/>
      <c r="W2910" s="14"/>
      <c r="Y2910" s="14"/>
      <c r="AA2910" s="14"/>
      <c r="AC2910" s="66"/>
    </row>
    <row r="2911" spans="1:29" s="65" customFormat="1" hidden="1">
      <c r="B2911" s="67"/>
      <c r="C2911" s="67"/>
      <c r="D2911" s="67"/>
      <c r="E2911" s="67"/>
      <c r="I2911" s="14"/>
      <c r="Q2911" s="14"/>
      <c r="R2911" s="14"/>
      <c r="T2911" s="14"/>
      <c r="W2911" s="14"/>
      <c r="Y2911" s="14"/>
      <c r="AA2911" s="14"/>
      <c r="AC2911" s="66"/>
    </row>
    <row r="2912" spans="1:29" hidden="1">
      <c r="A2912" s="65"/>
      <c r="B2912" s="67"/>
      <c r="C2912" s="67"/>
      <c r="D2912" s="67"/>
      <c r="E2912" s="67"/>
      <c r="F2912" s="65"/>
      <c r="G2912" s="65"/>
      <c r="H2912" s="65"/>
      <c r="N2912" s="65"/>
      <c r="O2912" s="65"/>
      <c r="P2912" s="65"/>
    </row>
    <row r="2913" spans="1:8" hidden="1">
      <c r="A2913" s="65"/>
      <c r="B2913" s="67"/>
      <c r="C2913" s="67"/>
      <c r="D2913" s="67"/>
      <c r="E2913" s="67"/>
      <c r="F2913" s="65"/>
      <c r="G2913" s="65"/>
      <c r="H2913" s="65"/>
    </row>
    <row r="2914" spans="1:8" hidden="1">
      <c r="A2914" s="65"/>
      <c r="B2914" s="67"/>
      <c r="C2914" s="67"/>
      <c r="D2914" s="67"/>
      <c r="E2914" s="67"/>
      <c r="F2914" s="65"/>
      <c r="G2914" s="65"/>
      <c r="H2914" s="65"/>
    </row>
    <row r="2915" spans="1:8" hidden="1">
      <c r="A2915" s="65"/>
      <c r="B2915" s="67"/>
      <c r="C2915" s="67"/>
      <c r="D2915" s="67"/>
      <c r="E2915" s="67"/>
      <c r="F2915" s="65"/>
      <c r="G2915" s="65"/>
      <c r="H2915" s="65"/>
    </row>
    <row r="2916" spans="1:8" hidden="1">
      <c r="A2916" s="65"/>
      <c r="B2916" s="67"/>
      <c r="C2916" s="67"/>
      <c r="D2916" s="67"/>
      <c r="E2916" s="67"/>
      <c r="F2916" s="65"/>
      <c r="G2916" s="65"/>
      <c r="H2916" s="65"/>
    </row>
    <row r="2917" spans="1:8" hidden="1">
      <c r="A2917" s="65"/>
      <c r="B2917" s="67"/>
      <c r="C2917" s="67"/>
      <c r="D2917" s="67"/>
      <c r="E2917" s="67"/>
      <c r="F2917" s="65"/>
      <c r="G2917" s="65"/>
      <c r="H2917" s="65"/>
    </row>
    <row r="2918" spans="1:8" hidden="1">
      <c r="A2918" s="65"/>
      <c r="B2918" s="67"/>
      <c r="C2918" s="67"/>
      <c r="D2918" s="67"/>
      <c r="E2918" s="67"/>
      <c r="F2918" s="65"/>
      <c r="G2918" s="65"/>
      <c r="H2918" s="65"/>
    </row>
    <row r="2919" spans="1:8" hidden="1">
      <c r="A2919" s="65"/>
      <c r="B2919" s="67"/>
      <c r="C2919" s="67"/>
      <c r="D2919" s="67"/>
      <c r="E2919" s="67"/>
      <c r="F2919" s="65"/>
      <c r="G2919" s="65"/>
      <c r="H2919" s="65"/>
    </row>
    <row r="2920" spans="1:8" hidden="1">
      <c r="A2920" s="65"/>
      <c r="B2920" s="67"/>
      <c r="C2920" s="67"/>
      <c r="D2920" s="67"/>
      <c r="E2920" s="67"/>
      <c r="F2920" s="65"/>
      <c r="G2920" s="65"/>
      <c r="H2920" s="65"/>
    </row>
    <row r="2921" spans="1:8" hidden="1">
      <c r="A2921" s="65"/>
      <c r="B2921" s="67"/>
      <c r="C2921" s="67"/>
      <c r="D2921" s="67"/>
      <c r="E2921" s="67"/>
      <c r="F2921" s="65"/>
      <c r="G2921" s="65"/>
      <c r="H2921" s="65"/>
    </row>
    <row r="2922" spans="1:8" hidden="1">
      <c r="A2922" s="65"/>
      <c r="B2922" s="67"/>
      <c r="C2922" s="67"/>
      <c r="D2922" s="67"/>
      <c r="E2922" s="67"/>
      <c r="F2922" s="65"/>
      <c r="G2922" s="65"/>
      <c r="H2922" s="65"/>
    </row>
    <row r="2923" spans="1:8" hidden="1">
      <c r="A2923" s="65"/>
      <c r="B2923" s="67"/>
      <c r="C2923" s="67"/>
      <c r="D2923" s="67"/>
      <c r="E2923" s="67"/>
      <c r="F2923" s="65"/>
      <c r="G2923" s="65"/>
      <c r="H2923" s="65"/>
    </row>
    <row r="2924" spans="1:8" hidden="1">
      <c r="A2924" s="65"/>
      <c r="B2924" s="67"/>
      <c r="C2924" s="67"/>
      <c r="D2924" s="67"/>
      <c r="E2924" s="67"/>
      <c r="F2924" s="65"/>
      <c r="G2924" s="65"/>
      <c r="H2924" s="65"/>
    </row>
    <row r="2925" spans="1:8" hidden="1">
      <c r="A2925" s="65"/>
      <c r="B2925" s="67"/>
      <c r="C2925" s="67"/>
      <c r="D2925" s="67"/>
      <c r="E2925" s="67"/>
      <c r="F2925" s="65"/>
      <c r="G2925" s="65"/>
      <c r="H2925" s="65"/>
    </row>
    <row r="2926" spans="1:8" hidden="1">
      <c r="A2926" s="65"/>
      <c r="B2926" s="67"/>
      <c r="C2926" s="67"/>
      <c r="D2926" s="67"/>
      <c r="E2926" s="67"/>
      <c r="F2926" s="65"/>
      <c r="G2926" s="65"/>
      <c r="H2926" s="65"/>
    </row>
    <row r="2927" spans="1:8" hidden="1">
      <c r="A2927" s="65"/>
      <c r="B2927" s="67"/>
      <c r="C2927" s="67"/>
      <c r="D2927" s="67"/>
      <c r="E2927" s="67"/>
      <c r="F2927" s="65"/>
      <c r="G2927" s="65"/>
      <c r="H2927" s="65"/>
    </row>
    <row r="2928" spans="1:8" hidden="1">
      <c r="A2928" s="65"/>
      <c r="B2928" s="67"/>
      <c r="C2928" s="67"/>
      <c r="D2928" s="67"/>
      <c r="E2928" s="67"/>
      <c r="F2928" s="65"/>
      <c r="G2928" s="65"/>
      <c r="H2928" s="65"/>
    </row>
    <row r="2929" spans="1:8" hidden="1">
      <c r="A2929" s="65"/>
      <c r="B2929" s="67"/>
      <c r="C2929" s="67"/>
      <c r="D2929" s="67"/>
      <c r="E2929" s="67"/>
      <c r="F2929" s="65"/>
      <c r="G2929" s="65"/>
      <c r="H2929" s="65"/>
    </row>
    <row r="2930" spans="1:8" hidden="1">
      <c r="A2930" s="65"/>
      <c r="B2930" s="67"/>
      <c r="C2930" s="67"/>
      <c r="D2930" s="67"/>
      <c r="E2930" s="67"/>
      <c r="F2930" s="65"/>
      <c r="G2930" s="65"/>
      <c r="H2930" s="65"/>
    </row>
    <row r="2931" spans="1:8" hidden="1">
      <c r="A2931" s="65"/>
      <c r="B2931" s="67"/>
      <c r="C2931" s="67"/>
      <c r="D2931" s="67"/>
      <c r="E2931" s="67"/>
      <c r="F2931" s="65"/>
      <c r="G2931" s="65"/>
      <c r="H2931" s="65"/>
    </row>
    <row r="2932" spans="1:8" hidden="1">
      <c r="A2932" s="65"/>
      <c r="B2932" s="67"/>
      <c r="C2932" s="67"/>
      <c r="D2932" s="67"/>
      <c r="E2932" s="67"/>
      <c r="F2932" s="65"/>
      <c r="G2932" s="65"/>
      <c r="H2932" s="65"/>
    </row>
    <row r="2933" spans="1:8" hidden="1">
      <c r="A2933" s="65"/>
      <c r="B2933" s="67"/>
      <c r="C2933" s="67"/>
      <c r="D2933" s="67"/>
      <c r="E2933" s="67"/>
      <c r="F2933" s="65"/>
      <c r="G2933" s="65"/>
      <c r="H2933" s="65"/>
    </row>
    <row r="2934" spans="1:8" hidden="1">
      <c r="A2934" s="65"/>
      <c r="B2934" s="67"/>
      <c r="C2934" s="67"/>
      <c r="D2934" s="67"/>
      <c r="E2934" s="67"/>
      <c r="F2934" s="65"/>
      <c r="G2934" s="65"/>
      <c r="H2934" s="65"/>
    </row>
    <row r="2935" spans="1:8" hidden="1">
      <c r="A2935" s="65"/>
      <c r="B2935" s="67"/>
      <c r="C2935" s="67"/>
      <c r="D2935" s="67"/>
      <c r="E2935" s="67"/>
      <c r="F2935" s="65"/>
      <c r="G2935" s="65"/>
      <c r="H2935" s="65"/>
    </row>
    <row r="2936" spans="1:8" hidden="1">
      <c r="A2936" s="65"/>
      <c r="B2936" s="67"/>
      <c r="C2936" s="67"/>
      <c r="D2936" s="67"/>
      <c r="E2936" s="67"/>
      <c r="F2936" s="65"/>
      <c r="G2936" s="65"/>
      <c r="H2936" s="65"/>
    </row>
    <row r="2937" spans="1:8" hidden="1">
      <c r="A2937" s="65"/>
      <c r="B2937" s="67"/>
      <c r="C2937" s="67"/>
      <c r="D2937" s="67"/>
      <c r="E2937" s="67"/>
      <c r="F2937" s="65"/>
      <c r="G2937" s="65"/>
      <c r="H2937" s="65"/>
    </row>
    <row r="2938" spans="1:8" hidden="1">
      <c r="A2938" s="65"/>
      <c r="B2938" s="67"/>
      <c r="C2938" s="67"/>
      <c r="D2938" s="67"/>
      <c r="E2938" s="67"/>
      <c r="F2938" s="65"/>
      <c r="G2938" s="65"/>
      <c r="H2938" s="65"/>
    </row>
    <row r="2939" spans="1:8" hidden="1">
      <c r="A2939" s="65"/>
      <c r="B2939" s="67"/>
      <c r="C2939" s="67"/>
      <c r="D2939" s="67"/>
      <c r="E2939" s="67"/>
      <c r="F2939" s="65"/>
      <c r="G2939" s="65"/>
      <c r="H2939" s="65"/>
    </row>
    <row r="2940" spans="1:8" hidden="1">
      <c r="A2940" s="65"/>
      <c r="B2940" s="67"/>
      <c r="C2940" s="67"/>
      <c r="D2940" s="67"/>
      <c r="E2940" s="67"/>
      <c r="F2940" s="65"/>
      <c r="G2940" s="65"/>
      <c r="H2940" s="65"/>
    </row>
    <row r="2941" spans="1:8" hidden="1">
      <c r="A2941" s="65"/>
      <c r="B2941" s="67"/>
      <c r="C2941" s="67"/>
      <c r="D2941" s="67"/>
      <c r="E2941" s="67"/>
      <c r="F2941" s="65"/>
      <c r="G2941" s="65"/>
      <c r="H2941" s="65"/>
    </row>
    <row r="2942" spans="1:8" hidden="1">
      <c r="A2942" s="65"/>
      <c r="B2942" s="67"/>
      <c r="C2942" s="67"/>
      <c r="D2942" s="67"/>
      <c r="E2942" s="67"/>
      <c r="F2942" s="65"/>
      <c r="G2942" s="65"/>
      <c r="H2942" s="65"/>
    </row>
    <row r="2943" spans="1:8" hidden="1">
      <c r="A2943" s="65"/>
      <c r="B2943" s="67"/>
      <c r="C2943" s="67"/>
      <c r="D2943" s="67"/>
      <c r="E2943" s="67"/>
      <c r="F2943" s="65"/>
      <c r="G2943" s="65"/>
      <c r="H2943" s="65"/>
    </row>
    <row r="2944" spans="1:8" hidden="1">
      <c r="A2944" s="65"/>
      <c r="B2944" s="67"/>
      <c r="C2944" s="67"/>
      <c r="D2944" s="67"/>
      <c r="E2944" s="67"/>
      <c r="F2944" s="65"/>
      <c r="G2944" s="65"/>
      <c r="H2944" s="65"/>
    </row>
    <row r="2945" spans="1:8" hidden="1">
      <c r="A2945" s="65"/>
      <c r="B2945" s="67"/>
      <c r="C2945" s="67"/>
      <c r="D2945" s="67"/>
      <c r="E2945" s="67"/>
      <c r="F2945" s="65"/>
      <c r="G2945" s="65"/>
      <c r="H2945" s="65"/>
    </row>
    <row r="2946" spans="1:8" hidden="1">
      <c r="A2946" s="65"/>
      <c r="B2946" s="67"/>
      <c r="C2946" s="67"/>
      <c r="D2946" s="67"/>
      <c r="E2946" s="67"/>
      <c r="F2946" s="65"/>
      <c r="G2946" s="65"/>
      <c r="H2946" s="65"/>
    </row>
    <row r="2947" spans="1:8" hidden="1">
      <c r="A2947" s="65"/>
      <c r="B2947" s="67"/>
      <c r="C2947" s="67"/>
      <c r="D2947" s="67"/>
      <c r="E2947" s="67"/>
      <c r="F2947" s="65"/>
      <c r="G2947" s="65"/>
      <c r="H2947" s="65"/>
    </row>
    <row r="2948" spans="1:8" hidden="1">
      <c r="A2948" s="65"/>
      <c r="B2948" s="67"/>
      <c r="C2948" s="67"/>
      <c r="D2948" s="67"/>
      <c r="E2948" s="67"/>
      <c r="F2948" s="65"/>
      <c r="G2948" s="65"/>
      <c r="H2948" s="65"/>
    </row>
    <row r="2949" spans="1:8" hidden="1">
      <c r="A2949" s="65"/>
      <c r="B2949" s="67"/>
      <c r="C2949" s="67"/>
      <c r="D2949" s="67"/>
      <c r="E2949" s="67"/>
      <c r="F2949" s="65"/>
      <c r="G2949" s="65"/>
      <c r="H2949" s="65"/>
    </row>
    <row r="2950" spans="1:8" hidden="1">
      <c r="A2950" s="65"/>
      <c r="B2950" s="67"/>
      <c r="C2950" s="67"/>
      <c r="D2950" s="67"/>
      <c r="E2950" s="67"/>
      <c r="F2950" s="65"/>
      <c r="G2950" s="65"/>
      <c r="H2950" s="65"/>
    </row>
    <row r="2951" spans="1:8" hidden="1">
      <c r="A2951" s="65"/>
      <c r="B2951" s="67"/>
      <c r="C2951" s="67"/>
      <c r="D2951" s="67"/>
      <c r="E2951" s="67"/>
      <c r="F2951" s="65"/>
      <c r="G2951" s="65"/>
      <c r="H2951" s="65"/>
    </row>
    <row r="2952" spans="1:8" hidden="1">
      <c r="A2952" s="65"/>
      <c r="B2952" s="67"/>
      <c r="C2952" s="67"/>
      <c r="D2952" s="67"/>
      <c r="E2952" s="67"/>
      <c r="F2952" s="65"/>
      <c r="G2952" s="65"/>
      <c r="H2952" s="65"/>
    </row>
    <row r="2953" spans="1:8" hidden="1">
      <c r="A2953" s="65"/>
      <c r="B2953" s="67"/>
      <c r="C2953" s="67"/>
      <c r="D2953" s="67"/>
      <c r="E2953" s="67"/>
      <c r="F2953" s="65"/>
      <c r="G2953" s="65"/>
      <c r="H2953" s="65"/>
    </row>
    <row r="2954" spans="1:8" hidden="1">
      <c r="A2954" s="65"/>
      <c r="B2954" s="67"/>
      <c r="C2954" s="67"/>
      <c r="D2954" s="67"/>
      <c r="E2954" s="67"/>
      <c r="F2954" s="65"/>
      <c r="G2954" s="65"/>
      <c r="H2954" s="65"/>
    </row>
    <row r="2955" spans="1:8" hidden="1">
      <c r="A2955" s="65"/>
      <c r="B2955" s="67"/>
      <c r="C2955" s="67"/>
      <c r="D2955" s="67"/>
      <c r="E2955" s="67"/>
      <c r="F2955" s="65"/>
      <c r="G2955" s="65"/>
      <c r="H2955" s="65"/>
    </row>
    <row r="2956" spans="1:8" hidden="1">
      <c r="A2956" s="65"/>
      <c r="B2956" s="67"/>
      <c r="C2956" s="67"/>
      <c r="D2956" s="67"/>
      <c r="E2956" s="67"/>
      <c r="F2956" s="65"/>
      <c r="G2956" s="65"/>
      <c r="H2956" s="65"/>
    </row>
    <row r="2957" spans="1:8" hidden="1">
      <c r="A2957" s="65"/>
      <c r="B2957" s="67"/>
      <c r="C2957" s="67"/>
      <c r="D2957" s="67"/>
      <c r="E2957" s="67"/>
      <c r="F2957" s="65"/>
      <c r="G2957" s="65"/>
      <c r="H2957" s="65"/>
    </row>
    <row r="2958" spans="1:8" hidden="1">
      <c r="A2958" s="65"/>
      <c r="B2958" s="67"/>
      <c r="C2958" s="67"/>
      <c r="D2958" s="67"/>
      <c r="E2958" s="67"/>
      <c r="F2958" s="65"/>
      <c r="G2958" s="65"/>
      <c r="H2958" s="65"/>
    </row>
    <row r="2959" spans="1:8" hidden="1">
      <c r="A2959" s="65"/>
      <c r="B2959" s="67"/>
      <c r="C2959" s="67"/>
      <c r="D2959" s="67"/>
      <c r="E2959" s="67"/>
      <c r="F2959" s="65"/>
      <c r="G2959" s="65"/>
      <c r="H2959" s="65"/>
    </row>
    <row r="2960" spans="1:8" hidden="1">
      <c r="A2960" s="65"/>
      <c r="B2960" s="67"/>
      <c r="C2960" s="67"/>
      <c r="D2960" s="67"/>
      <c r="E2960" s="67"/>
      <c r="F2960" s="65"/>
      <c r="G2960" s="65"/>
      <c r="H2960" s="65"/>
    </row>
    <row r="2961" spans="1:8" hidden="1">
      <c r="A2961" s="65"/>
      <c r="B2961" s="67"/>
      <c r="C2961" s="67"/>
      <c r="D2961" s="67"/>
      <c r="E2961" s="67"/>
      <c r="F2961" s="65"/>
      <c r="G2961" s="65"/>
      <c r="H2961" s="65"/>
    </row>
    <row r="2962" spans="1:8" hidden="1">
      <c r="A2962" s="65"/>
      <c r="B2962" s="67"/>
      <c r="C2962" s="67"/>
      <c r="D2962" s="67"/>
      <c r="E2962" s="67"/>
      <c r="F2962" s="65"/>
      <c r="G2962" s="65"/>
      <c r="H2962" s="65"/>
    </row>
    <row r="2963" spans="1:8" hidden="1">
      <c r="A2963" s="65"/>
      <c r="B2963" s="67"/>
      <c r="C2963" s="67"/>
      <c r="D2963" s="67"/>
      <c r="E2963" s="67"/>
      <c r="F2963" s="65"/>
      <c r="G2963" s="65"/>
      <c r="H2963" s="65"/>
    </row>
    <row r="2964" spans="1:8" hidden="1">
      <c r="A2964" s="65"/>
      <c r="B2964" s="67"/>
      <c r="C2964" s="67"/>
      <c r="D2964" s="67"/>
      <c r="E2964" s="67"/>
      <c r="F2964" s="65"/>
      <c r="G2964" s="65"/>
      <c r="H2964" s="65"/>
    </row>
    <row r="2965" spans="1:8" hidden="1">
      <c r="A2965" s="65"/>
      <c r="B2965" s="67"/>
      <c r="C2965" s="67"/>
      <c r="D2965" s="67"/>
      <c r="E2965" s="67"/>
      <c r="F2965" s="65"/>
      <c r="G2965" s="65"/>
      <c r="H2965" s="65"/>
    </row>
    <row r="2966" spans="1:8" hidden="1">
      <c r="A2966" s="65"/>
      <c r="B2966" s="67"/>
      <c r="C2966" s="67"/>
      <c r="D2966" s="67"/>
      <c r="E2966" s="67"/>
      <c r="F2966" s="65"/>
      <c r="G2966" s="65"/>
      <c r="H2966" s="65"/>
    </row>
    <row r="2967" spans="1:8" hidden="1">
      <c r="A2967" s="65"/>
      <c r="B2967" s="67"/>
      <c r="C2967" s="67"/>
      <c r="D2967" s="67"/>
      <c r="E2967" s="67"/>
      <c r="F2967" s="65"/>
      <c r="G2967" s="65"/>
      <c r="H2967" s="65"/>
    </row>
    <row r="2968" spans="1:8" hidden="1">
      <c r="A2968" s="65"/>
      <c r="B2968" s="67"/>
      <c r="C2968" s="67"/>
      <c r="D2968" s="67"/>
      <c r="E2968" s="67"/>
      <c r="F2968" s="65"/>
      <c r="G2968" s="65"/>
      <c r="H2968" s="65"/>
    </row>
    <row r="2969" spans="1:8" hidden="1">
      <c r="A2969" s="65"/>
      <c r="B2969" s="67"/>
      <c r="C2969" s="67"/>
      <c r="D2969" s="67"/>
      <c r="E2969" s="67"/>
      <c r="F2969" s="65"/>
      <c r="G2969" s="65"/>
      <c r="H2969" s="65"/>
    </row>
    <row r="2970" spans="1:8" hidden="1">
      <c r="A2970" s="65"/>
      <c r="B2970" s="67"/>
      <c r="C2970" s="67"/>
      <c r="D2970" s="67"/>
      <c r="E2970" s="67"/>
      <c r="F2970" s="65"/>
      <c r="G2970" s="65"/>
      <c r="H2970" s="65"/>
    </row>
    <row r="2971" spans="1:8" hidden="1">
      <c r="A2971" s="65"/>
      <c r="B2971" s="67"/>
      <c r="C2971" s="67"/>
      <c r="D2971" s="67"/>
      <c r="E2971" s="67"/>
      <c r="F2971" s="65"/>
      <c r="G2971" s="65"/>
      <c r="H2971" s="65"/>
    </row>
    <row r="2972" spans="1:8" hidden="1">
      <c r="A2972" s="65"/>
      <c r="B2972" s="67"/>
      <c r="C2972" s="67"/>
      <c r="D2972" s="67"/>
      <c r="E2972" s="67"/>
      <c r="F2972" s="65"/>
      <c r="G2972" s="65"/>
      <c r="H2972" s="65"/>
    </row>
    <row r="2973" spans="1:8" hidden="1">
      <c r="A2973" s="65"/>
      <c r="B2973" s="67"/>
      <c r="C2973" s="67"/>
      <c r="D2973" s="67"/>
      <c r="E2973" s="67"/>
      <c r="F2973" s="65"/>
      <c r="G2973" s="65"/>
      <c r="H2973" s="65"/>
    </row>
    <row r="2974" spans="1:8" hidden="1">
      <c r="A2974" s="65"/>
      <c r="B2974" s="67"/>
      <c r="C2974" s="67"/>
      <c r="D2974" s="67"/>
      <c r="E2974" s="67"/>
      <c r="F2974" s="65"/>
      <c r="G2974" s="65"/>
      <c r="H2974" s="65"/>
    </row>
    <row r="2975" spans="1:8" hidden="1">
      <c r="A2975" s="65"/>
      <c r="B2975" s="67"/>
      <c r="C2975" s="67"/>
      <c r="D2975" s="67"/>
      <c r="E2975" s="67"/>
      <c r="F2975" s="65"/>
      <c r="G2975" s="65"/>
      <c r="H2975" s="65"/>
    </row>
    <row r="2976" spans="1:8" hidden="1">
      <c r="A2976" s="65"/>
      <c r="B2976" s="67"/>
      <c r="C2976" s="67"/>
      <c r="D2976" s="67"/>
      <c r="E2976" s="67"/>
      <c r="F2976" s="65"/>
      <c r="G2976" s="65"/>
      <c r="H2976" s="65"/>
    </row>
    <row r="2977" spans="1:8" hidden="1">
      <c r="A2977" s="65"/>
      <c r="B2977" s="67"/>
      <c r="C2977" s="67"/>
      <c r="D2977" s="67"/>
      <c r="E2977" s="67"/>
      <c r="F2977" s="65"/>
      <c r="G2977" s="65"/>
      <c r="H2977" s="65"/>
    </row>
    <row r="2978" spans="1:8" hidden="1">
      <c r="A2978" s="65"/>
      <c r="B2978" s="67"/>
      <c r="C2978" s="67"/>
      <c r="D2978" s="67"/>
      <c r="E2978" s="67"/>
      <c r="F2978" s="65"/>
      <c r="G2978" s="65"/>
      <c r="H2978" s="65"/>
    </row>
    <row r="2979" spans="1:8" hidden="1">
      <c r="A2979" s="65"/>
      <c r="B2979" s="67"/>
      <c r="C2979" s="67"/>
      <c r="D2979" s="67"/>
      <c r="E2979" s="67"/>
      <c r="F2979" s="65"/>
      <c r="G2979" s="65"/>
      <c r="H2979" s="65"/>
    </row>
    <row r="2980" spans="1:8" hidden="1">
      <c r="A2980" s="65"/>
      <c r="B2980" s="67"/>
      <c r="C2980" s="67"/>
      <c r="D2980" s="67"/>
      <c r="E2980" s="67"/>
      <c r="F2980" s="65"/>
      <c r="G2980" s="65"/>
      <c r="H2980" s="65"/>
    </row>
    <row r="2981" spans="1:8" hidden="1">
      <c r="A2981" s="65"/>
      <c r="B2981" s="67"/>
      <c r="C2981" s="67"/>
      <c r="D2981" s="67"/>
      <c r="E2981" s="67"/>
      <c r="F2981" s="65"/>
      <c r="G2981" s="65"/>
      <c r="H2981" s="65"/>
    </row>
    <row r="2982" spans="1:8" hidden="1">
      <c r="A2982" s="65"/>
      <c r="B2982" s="67"/>
      <c r="C2982" s="67"/>
      <c r="D2982" s="67"/>
      <c r="E2982" s="67"/>
      <c r="F2982" s="65"/>
      <c r="G2982" s="65"/>
      <c r="H2982" s="65"/>
    </row>
    <row r="2983" spans="1:8" hidden="1">
      <c r="A2983" s="65"/>
      <c r="B2983" s="67"/>
      <c r="C2983" s="67"/>
      <c r="D2983" s="67"/>
      <c r="E2983" s="67"/>
      <c r="F2983" s="65"/>
      <c r="G2983" s="65"/>
      <c r="H2983" s="65"/>
    </row>
    <row r="2984" spans="1:8" hidden="1">
      <c r="A2984" s="65"/>
      <c r="B2984" s="67"/>
      <c r="C2984" s="67"/>
      <c r="D2984" s="67"/>
      <c r="E2984" s="67"/>
      <c r="F2984" s="65"/>
      <c r="G2984" s="65"/>
      <c r="H2984" s="65"/>
    </row>
    <row r="2985" spans="1:8" hidden="1">
      <c r="A2985" s="65"/>
      <c r="B2985" s="67"/>
      <c r="C2985" s="67"/>
      <c r="D2985" s="67"/>
      <c r="E2985" s="67"/>
      <c r="F2985" s="65"/>
      <c r="G2985" s="65"/>
      <c r="H2985" s="65"/>
    </row>
    <row r="2986" spans="1:8" hidden="1">
      <c r="A2986" s="65"/>
      <c r="B2986" s="67"/>
      <c r="C2986" s="67"/>
      <c r="D2986" s="67"/>
      <c r="E2986" s="67"/>
      <c r="F2986" s="65"/>
      <c r="G2986" s="65"/>
      <c r="H2986" s="65"/>
    </row>
    <row r="2987" spans="1:8" hidden="1">
      <c r="A2987" s="65"/>
      <c r="B2987" s="67"/>
      <c r="C2987" s="67"/>
      <c r="D2987" s="67"/>
      <c r="E2987" s="67"/>
      <c r="F2987" s="65"/>
      <c r="G2987" s="65"/>
      <c r="H2987" s="65"/>
    </row>
    <row r="2988" spans="1:8" hidden="1">
      <c r="A2988" s="65"/>
      <c r="B2988" s="67"/>
      <c r="C2988" s="67"/>
      <c r="D2988" s="67"/>
      <c r="E2988" s="67"/>
      <c r="F2988" s="65"/>
      <c r="G2988" s="65"/>
      <c r="H2988" s="65"/>
    </row>
    <row r="2989" spans="1:8" hidden="1">
      <c r="A2989" s="65"/>
      <c r="B2989" s="67"/>
      <c r="C2989" s="67"/>
      <c r="D2989" s="67"/>
      <c r="E2989" s="67"/>
      <c r="F2989" s="65"/>
      <c r="G2989" s="65"/>
      <c r="H2989" s="65"/>
    </row>
    <row r="2990" spans="1:8" hidden="1">
      <c r="A2990" s="65"/>
      <c r="B2990" s="67"/>
      <c r="C2990" s="67"/>
      <c r="D2990" s="67"/>
      <c r="E2990" s="67"/>
      <c r="F2990" s="65"/>
      <c r="G2990" s="65"/>
      <c r="H2990" s="65"/>
    </row>
    <row r="2991" spans="1:8" hidden="1">
      <c r="A2991" s="65"/>
      <c r="B2991" s="67"/>
      <c r="C2991" s="67"/>
      <c r="D2991" s="67"/>
      <c r="E2991" s="67"/>
      <c r="F2991" s="65"/>
      <c r="G2991" s="65"/>
      <c r="H2991" s="65"/>
    </row>
    <row r="2992" spans="1:8" hidden="1">
      <c r="A2992" s="65"/>
      <c r="B2992" s="67"/>
      <c r="C2992" s="67"/>
      <c r="D2992" s="67"/>
      <c r="E2992" s="67"/>
      <c r="F2992" s="65"/>
      <c r="G2992" s="65"/>
      <c r="H2992" s="65"/>
    </row>
    <row r="2993" spans="1:8" hidden="1">
      <c r="A2993" s="65"/>
      <c r="B2993" s="67"/>
      <c r="C2993" s="67"/>
      <c r="D2993" s="67"/>
      <c r="E2993" s="67"/>
      <c r="F2993" s="65"/>
      <c r="G2993" s="65"/>
      <c r="H2993" s="65"/>
    </row>
    <row r="2994" spans="1:8" hidden="1">
      <c r="A2994" s="65"/>
      <c r="B2994" s="67"/>
      <c r="C2994" s="67"/>
      <c r="D2994" s="67"/>
      <c r="E2994" s="67"/>
      <c r="F2994" s="65"/>
      <c r="G2994" s="65"/>
      <c r="H2994" s="65"/>
    </row>
    <row r="2995" spans="1:8" hidden="1">
      <c r="A2995" s="65"/>
      <c r="B2995" s="67"/>
      <c r="C2995" s="67"/>
      <c r="D2995" s="67"/>
      <c r="E2995" s="67"/>
      <c r="F2995" s="65"/>
      <c r="G2995" s="65"/>
      <c r="H2995" s="65"/>
    </row>
    <row r="2996" spans="1:8" hidden="1">
      <c r="A2996" s="65"/>
      <c r="B2996" s="67"/>
      <c r="C2996" s="67"/>
      <c r="D2996" s="67"/>
      <c r="E2996" s="67"/>
      <c r="F2996" s="65"/>
      <c r="G2996" s="65"/>
      <c r="H2996" s="65"/>
    </row>
    <row r="2997" spans="1:8" hidden="1">
      <c r="A2997" s="65"/>
      <c r="B2997" s="67"/>
      <c r="C2997" s="67"/>
      <c r="D2997" s="67"/>
      <c r="E2997" s="67"/>
      <c r="F2997" s="65"/>
      <c r="G2997" s="65"/>
      <c r="H2997" s="65"/>
    </row>
    <row r="2998" spans="1:8" hidden="1">
      <c r="A2998" s="65"/>
      <c r="B2998" s="67"/>
      <c r="C2998" s="67"/>
      <c r="D2998" s="67"/>
      <c r="E2998" s="67"/>
      <c r="F2998" s="65"/>
      <c r="G2998" s="65"/>
      <c r="H2998" s="65"/>
    </row>
    <row r="2999" spans="1:8" hidden="1">
      <c r="A2999" s="65"/>
      <c r="B2999" s="67"/>
      <c r="C2999" s="67"/>
      <c r="D2999" s="67"/>
      <c r="E2999" s="67"/>
      <c r="F2999" s="65"/>
      <c r="G2999" s="65"/>
      <c r="H2999" s="65"/>
    </row>
    <row r="3000" spans="1:8" hidden="1">
      <c r="A3000" s="65"/>
      <c r="B3000" s="67"/>
      <c r="C3000" s="67"/>
      <c r="D3000" s="67"/>
      <c r="E3000" s="67"/>
      <c r="F3000" s="65"/>
      <c r="G3000" s="65"/>
      <c r="H3000" s="65"/>
    </row>
    <row r="3001" spans="1:8" hidden="1">
      <c r="A3001" s="65"/>
      <c r="B3001" s="67"/>
      <c r="C3001" s="67"/>
      <c r="D3001" s="67"/>
      <c r="E3001" s="67"/>
      <c r="F3001" s="65"/>
      <c r="G3001" s="65"/>
      <c r="H3001" s="65"/>
    </row>
    <row r="3002" spans="1:8" hidden="1">
      <c r="A3002" s="65"/>
      <c r="B3002" s="67"/>
      <c r="C3002" s="67"/>
      <c r="D3002" s="67"/>
      <c r="E3002" s="67"/>
      <c r="F3002" s="65"/>
      <c r="G3002" s="65"/>
      <c r="H3002" s="65"/>
    </row>
    <row r="3003" spans="1:8" hidden="1">
      <c r="A3003" s="65"/>
      <c r="B3003" s="67"/>
      <c r="C3003" s="67"/>
      <c r="D3003" s="67"/>
      <c r="E3003" s="67"/>
      <c r="F3003" s="65"/>
      <c r="G3003" s="65"/>
      <c r="H3003" s="65"/>
    </row>
    <row r="3004" spans="1:8" hidden="1">
      <c r="A3004" s="65"/>
      <c r="B3004" s="67"/>
      <c r="C3004" s="67"/>
      <c r="D3004" s="67"/>
      <c r="E3004" s="67"/>
      <c r="F3004" s="65"/>
      <c r="G3004" s="65"/>
      <c r="H3004" s="65"/>
    </row>
    <row r="3005" spans="1:8" hidden="1">
      <c r="A3005" s="65"/>
      <c r="B3005" s="67"/>
      <c r="C3005" s="67"/>
      <c r="D3005" s="67"/>
      <c r="E3005" s="67"/>
      <c r="F3005" s="65"/>
      <c r="G3005" s="65"/>
      <c r="H3005" s="65"/>
    </row>
    <row r="3006" spans="1:8" hidden="1">
      <c r="A3006" s="65"/>
      <c r="B3006" s="67"/>
      <c r="C3006" s="67"/>
      <c r="D3006" s="67"/>
      <c r="E3006" s="67"/>
      <c r="F3006" s="65"/>
      <c r="G3006" s="65"/>
      <c r="H3006" s="65"/>
    </row>
    <row r="3007" spans="1:8" hidden="1">
      <c r="A3007" s="65"/>
      <c r="B3007" s="67"/>
      <c r="C3007" s="67"/>
      <c r="D3007" s="67"/>
      <c r="E3007" s="67"/>
      <c r="F3007" s="65"/>
      <c r="G3007" s="65"/>
      <c r="H3007" s="65"/>
    </row>
    <row r="3008" spans="1:8" hidden="1">
      <c r="A3008" s="65"/>
      <c r="B3008" s="67"/>
      <c r="C3008" s="67"/>
      <c r="D3008" s="67"/>
      <c r="E3008" s="67"/>
      <c r="F3008" s="65"/>
      <c r="G3008" s="65"/>
      <c r="H3008" s="65"/>
    </row>
    <row r="3009" spans="1:8" hidden="1">
      <c r="A3009" s="65"/>
      <c r="B3009" s="67"/>
      <c r="C3009" s="67"/>
      <c r="D3009" s="67"/>
      <c r="E3009" s="67"/>
      <c r="F3009" s="65"/>
      <c r="G3009" s="65"/>
      <c r="H3009" s="65"/>
    </row>
    <row r="3010" spans="1:8" hidden="1">
      <c r="A3010" s="65"/>
      <c r="B3010" s="67"/>
      <c r="C3010" s="67"/>
      <c r="D3010" s="67"/>
      <c r="E3010" s="67"/>
      <c r="F3010" s="65"/>
      <c r="G3010" s="65"/>
      <c r="H3010" s="65"/>
    </row>
    <row r="3011" spans="1:8" hidden="1">
      <c r="A3011" s="65"/>
      <c r="B3011" s="67"/>
      <c r="C3011" s="67"/>
      <c r="D3011" s="67"/>
      <c r="E3011" s="67"/>
      <c r="F3011" s="65"/>
      <c r="G3011" s="65"/>
      <c r="H3011" s="65"/>
    </row>
    <row r="3012" spans="1:8" hidden="1">
      <c r="A3012" s="65"/>
      <c r="B3012" s="67"/>
      <c r="C3012" s="67"/>
      <c r="D3012" s="67"/>
      <c r="E3012" s="67"/>
      <c r="F3012" s="65"/>
      <c r="G3012" s="65"/>
      <c r="H3012" s="65"/>
    </row>
    <row r="3013" spans="1:8" hidden="1">
      <c r="A3013" s="65"/>
      <c r="B3013" s="67"/>
      <c r="C3013" s="67"/>
      <c r="D3013" s="67"/>
      <c r="E3013" s="67"/>
      <c r="F3013" s="65"/>
      <c r="G3013" s="65"/>
      <c r="H3013" s="65"/>
    </row>
    <row r="3014" spans="1:8" hidden="1">
      <c r="A3014" s="65"/>
      <c r="B3014" s="67"/>
      <c r="C3014" s="67"/>
      <c r="D3014" s="67"/>
      <c r="E3014" s="67"/>
      <c r="F3014" s="65"/>
      <c r="G3014" s="65"/>
      <c r="H3014" s="65"/>
    </row>
    <row r="3015" spans="1:8" hidden="1">
      <c r="A3015" s="65"/>
      <c r="B3015" s="67"/>
      <c r="C3015" s="67"/>
      <c r="D3015" s="67"/>
      <c r="E3015" s="67"/>
      <c r="F3015" s="65"/>
      <c r="G3015" s="65"/>
      <c r="H3015" s="65"/>
    </row>
    <row r="3016" spans="1:8" hidden="1">
      <c r="A3016" s="65"/>
      <c r="B3016" s="67"/>
      <c r="C3016" s="67"/>
      <c r="D3016" s="67"/>
      <c r="E3016" s="67"/>
      <c r="F3016" s="65"/>
      <c r="G3016" s="65"/>
      <c r="H3016" s="65"/>
    </row>
    <row r="3017" spans="1:8" hidden="1">
      <c r="A3017" s="65"/>
      <c r="B3017" s="67"/>
      <c r="C3017" s="67"/>
      <c r="D3017" s="67"/>
      <c r="E3017" s="67"/>
      <c r="F3017" s="65"/>
      <c r="G3017" s="65"/>
      <c r="H3017" s="65"/>
    </row>
    <row r="3018" spans="1:8" hidden="1">
      <c r="A3018" s="65"/>
      <c r="B3018" s="67"/>
      <c r="C3018" s="67"/>
      <c r="D3018" s="67"/>
      <c r="E3018" s="67"/>
      <c r="F3018" s="65"/>
      <c r="G3018" s="65"/>
      <c r="H3018" s="65"/>
    </row>
    <row r="3019" spans="1:8" hidden="1">
      <c r="A3019" s="65"/>
      <c r="B3019" s="67"/>
      <c r="C3019" s="67"/>
      <c r="D3019" s="67"/>
      <c r="E3019" s="67"/>
      <c r="F3019" s="65"/>
      <c r="G3019" s="65"/>
      <c r="H3019" s="65"/>
    </row>
    <row r="3020" spans="1:8" hidden="1">
      <c r="A3020" s="65"/>
      <c r="B3020" s="67"/>
      <c r="C3020" s="67"/>
      <c r="D3020" s="67"/>
      <c r="E3020" s="67"/>
      <c r="F3020" s="65"/>
      <c r="G3020" s="65"/>
      <c r="H3020" s="65"/>
    </row>
    <row r="3021" spans="1:8" hidden="1">
      <c r="A3021" s="65"/>
      <c r="B3021" s="67"/>
      <c r="C3021" s="67"/>
      <c r="D3021" s="67"/>
      <c r="E3021" s="67"/>
      <c r="F3021" s="65"/>
      <c r="G3021" s="65"/>
      <c r="H3021" s="65"/>
    </row>
    <row r="3022" spans="1:8" hidden="1">
      <c r="A3022" s="65"/>
      <c r="B3022" s="67"/>
      <c r="C3022" s="67"/>
      <c r="D3022" s="67"/>
      <c r="E3022" s="67"/>
      <c r="F3022" s="65"/>
      <c r="G3022" s="65"/>
      <c r="H3022" s="65"/>
    </row>
    <row r="3023" spans="1:8" hidden="1">
      <c r="A3023" s="65"/>
      <c r="B3023" s="67"/>
      <c r="C3023" s="67"/>
      <c r="D3023" s="67"/>
      <c r="E3023" s="67"/>
      <c r="F3023" s="65"/>
      <c r="G3023" s="65"/>
      <c r="H3023" s="65"/>
    </row>
    <row r="3024" spans="1:8" hidden="1">
      <c r="A3024" s="65"/>
      <c r="B3024" s="67"/>
      <c r="C3024" s="67"/>
      <c r="D3024" s="67"/>
      <c r="E3024" s="67"/>
      <c r="F3024" s="65"/>
      <c r="G3024" s="65"/>
      <c r="H3024" s="65"/>
    </row>
    <row r="3025" spans="1:8" hidden="1">
      <c r="A3025" s="65"/>
      <c r="B3025" s="67"/>
      <c r="C3025" s="67"/>
      <c r="D3025" s="67"/>
      <c r="E3025" s="67"/>
      <c r="F3025" s="65"/>
      <c r="G3025" s="65"/>
      <c r="H3025" s="65"/>
    </row>
    <row r="3026" spans="1:8" hidden="1">
      <c r="A3026" s="65"/>
      <c r="B3026" s="67"/>
      <c r="C3026" s="67"/>
      <c r="D3026" s="67"/>
      <c r="E3026" s="67"/>
      <c r="F3026" s="65"/>
      <c r="G3026" s="65"/>
      <c r="H3026" s="65"/>
    </row>
    <row r="3027" spans="1:8" hidden="1">
      <c r="A3027" s="65"/>
      <c r="B3027" s="67"/>
      <c r="C3027" s="67"/>
      <c r="D3027" s="67"/>
      <c r="E3027" s="67"/>
      <c r="F3027" s="65"/>
      <c r="G3027" s="65"/>
      <c r="H3027" s="65"/>
    </row>
    <row r="3028" spans="1:8" hidden="1">
      <c r="A3028" s="65"/>
      <c r="B3028" s="67"/>
      <c r="C3028" s="67"/>
      <c r="D3028" s="67"/>
      <c r="E3028" s="67"/>
      <c r="F3028" s="65"/>
      <c r="G3028" s="65"/>
      <c r="H3028" s="65"/>
    </row>
    <row r="3029" spans="1:8" hidden="1">
      <c r="A3029" s="65"/>
      <c r="B3029" s="67"/>
      <c r="C3029" s="67"/>
      <c r="D3029" s="67"/>
      <c r="E3029" s="67"/>
      <c r="F3029" s="65"/>
      <c r="G3029" s="65"/>
      <c r="H3029" s="65"/>
    </row>
    <row r="3030" spans="1:8" hidden="1">
      <c r="A3030" s="65"/>
      <c r="B3030" s="67"/>
      <c r="C3030" s="67"/>
      <c r="D3030" s="67"/>
      <c r="E3030" s="67"/>
      <c r="F3030" s="65"/>
      <c r="G3030" s="65"/>
      <c r="H3030" s="65"/>
    </row>
    <row r="3031" spans="1:8" hidden="1">
      <c r="A3031" s="65"/>
      <c r="B3031" s="67"/>
      <c r="C3031" s="67"/>
      <c r="D3031" s="67"/>
      <c r="E3031" s="67"/>
      <c r="F3031" s="65"/>
      <c r="G3031" s="65"/>
      <c r="H3031" s="65"/>
    </row>
    <row r="3032" spans="1:8" hidden="1">
      <c r="A3032" s="65"/>
      <c r="B3032" s="67"/>
      <c r="C3032" s="67"/>
      <c r="D3032" s="67"/>
      <c r="E3032" s="67"/>
      <c r="F3032" s="65"/>
      <c r="G3032" s="65"/>
      <c r="H3032" s="65"/>
    </row>
    <row r="3033" spans="1:8" hidden="1">
      <c r="A3033" s="65"/>
      <c r="B3033" s="67"/>
      <c r="C3033" s="67"/>
      <c r="D3033" s="67"/>
      <c r="E3033" s="67"/>
      <c r="F3033" s="65"/>
      <c r="G3033" s="65"/>
      <c r="H3033" s="65"/>
    </row>
    <row r="3034" spans="1:8" hidden="1">
      <c r="A3034" s="65"/>
      <c r="B3034" s="67"/>
      <c r="C3034" s="67"/>
      <c r="D3034" s="67"/>
      <c r="E3034" s="67"/>
      <c r="F3034" s="65"/>
      <c r="G3034" s="65"/>
      <c r="H3034" s="65"/>
    </row>
    <row r="3035" spans="1:8" hidden="1">
      <c r="A3035" s="65"/>
      <c r="B3035" s="67"/>
      <c r="C3035" s="67"/>
      <c r="D3035" s="67"/>
      <c r="E3035" s="67"/>
      <c r="F3035" s="65"/>
      <c r="G3035" s="65"/>
      <c r="H3035" s="65"/>
    </row>
    <row r="3036" spans="1:8" hidden="1">
      <c r="A3036" s="65"/>
      <c r="B3036" s="67"/>
      <c r="C3036" s="67"/>
      <c r="D3036" s="67"/>
      <c r="E3036" s="67"/>
      <c r="F3036" s="65"/>
      <c r="G3036" s="65"/>
      <c r="H3036" s="65"/>
    </row>
    <row r="3037" spans="1:8" hidden="1">
      <c r="A3037" s="65"/>
      <c r="B3037" s="67"/>
      <c r="C3037" s="67"/>
      <c r="D3037" s="67"/>
      <c r="E3037" s="67"/>
      <c r="F3037" s="65"/>
      <c r="G3037" s="65"/>
      <c r="H3037" s="65"/>
    </row>
    <row r="3038" spans="1:8" hidden="1">
      <c r="A3038" s="65"/>
      <c r="B3038" s="67"/>
      <c r="C3038" s="67"/>
      <c r="D3038" s="67"/>
      <c r="E3038" s="67"/>
      <c r="F3038" s="65"/>
      <c r="G3038" s="65"/>
      <c r="H3038" s="65"/>
    </row>
    <row r="3039" spans="1:8" hidden="1">
      <c r="A3039" s="65"/>
      <c r="B3039" s="67"/>
      <c r="C3039" s="67"/>
      <c r="D3039" s="67"/>
      <c r="E3039" s="67"/>
      <c r="F3039" s="65"/>
      <c r="G3039" s="65"/>
      <c r="H3039" s="65"/>
    </row>
    <row r="3040" spans="1:8" hidden="1">
      <c r="A3040" s="65"/>
      <c r="B3040" s="67"/>
      <c r="C3040" s="67"/>
      <c r="D3040" s="67"/>
      <c r="E3040" s="67"/>
      <c r="F3040" s="65"/>
      <c r="G3040" s="65"/>
      <c r="H3040" s="65"/>
    </row>
    <row r="3041" spans="1:8" hidden="1">
      <c r="A3041" s="65"/>
      <c r="B3041" s="67"/>
      <c r="C3041" s="67"/>
      <c r="D3041" s="67"/>
      <c r="E3041" s="67"/>
      <c r="F3041" s="65"/>
      <c r="G3041" s="65"/>
      <c r="H3041" s="65"/>
    </row>
    <row r="3042" spans="1:8" hidden="1">
      <c r="A3042" s="65"/>
      <c r="B3042" s="67"/>
      <c r="C3042" s="67"/>
      <c r="D3042" s="67"/>
      <c r="E3042" s="67"/>
      <c r="F3042" s="65"/>
      <c r="G3042" s="65"/>
      <c r="H3042" s="65"/>
    </row>
    <row r="3043" spans="1:8" hidden="1">
      <c r="A3043" s="65"/>
      <c r="B3043" s="67"/>
      <c r="C3043" s="67"/>
      <c r="D3043" s="67"/>
      <c r="E3043" s="67"/>
      <c r="F3043" s="65"/>
      <c r="G3043" s="65"/>
      <c r="H3043" s="65"/>
    </row>
    <row r="3044" spans="1:8" hidden="1">
      <c r="A3044" s="65"/>
      <c r="B3044" s="67"/>
      <c r="C3044" s="67"/>
      <c r="D3044" s="67"/>
      <c r="E3044" s="67"/>
      <c r="F3044" s="65"/>
      <c r="G3044" s="65"/>
      <c r="H3044" s="65"/>
    </row>
    <row r="3045" spans="1:8" hidden="1">
      <c r="A3045" s="65"/>
      <c r="B3045" s="67"/>
      <c r="C3045" s="67"/>
      <c r="D3045" s="67"/>
      <c r="E3045" s="67"/>
      <c r="F3045" s="65"/>
      <c r="G3045" s="65"/>
      <c r="H3045" s="65"/>
    </row>
    <row r="3046" spans="1:8" hidden="1">
      <c r="A3046" s="65"/>
      <c r="B3046" s="67"/>
      <c r="C3046" s="67"/>
      <c r="D3046" s="67"/>
      <c r="E3046" s="67"/>
      <c r="F3046" s="65"/>
      <c r="G3046" s="65"/>
      <c r="H3046" s="65"/>
    </row>
    <row r="3047" spans="1:8" hidden="1">
      <c r="A3047" s="65"/>
      <c r="B3047" s="67"/>
      <c r="C3047" s="67"/>
      <c r="D3047" s="67"/>
      <c r="E3047" s="67"/>
      <c r="F3047" s="65"/>
      <c r="G3047" s="65"/>
      <c r="H3047" s="65"/>
    </row>
    <row r="3048" spans="1:8" hidden="1">
      <c r="A3048" s="65"/>
      <c r="B3048" s="67"/>
      <c r="C3048" s="67"/>
      <c r="D3048" s="67"/>
      <c r="E3048" s="67"/>
      <c r="F3048" s="65"/>
      <c r="G3048" s="65"/>
      <c r="H3048" s="65"/>
    </row>
    <row r="3049" spans="1:8" hidden="1">
      <c r="A3049" s="65"/>
      <c r="B3049" s="67"/>
      <c r="C3049" s="67"/>
      <c r="D3049" s="67"/>
      <c r="E3049" s="67"/>
      <c r="F3049" s="65"/>
      <c r="G3049" s="65"/>
      <c r="H3049" s="65"/>
    </row>
    <row r="3050" spans="1:8" hidden="1">
      <c r="A3050" s="65"/>
      <c r="B3050" s="67"/>
      <c r="C3050" s="67"/>
      <c r="D3050" s="67"/>
      <c r="E3050" s="67"/>
      <c r="F3050" s="65"/>
      <c r="G3050" s="65"/>
      <c r="H3050" s="65"/>
    </row>
    <row r="3051" spans="1:8" hidden="1">
      <c r="A3051" s="65"/>
      <c r="B3051" s="67"/>
      <c r="C3051" s="67"/>
      <c r="D3051" s="67"/>
      <c r="E3051" s="67"/>
      <c r="F3051" s="65"/>
      <c r="G3051" s="65"/>
      <c r="H3051" s="65"/>
    </row>
    <row r="3052" spans="1:8" hidden="1">
      <c r="A3052" s="65"/>
      <c r="B3052" s="67"/>
      <c r="C3052" s="67"/>
      <c r="D3052" s="67"/>
      <c r="E3052" s="67"/>
      <c r="F3052" s="65"/>
      <c r="G3052" s="65"/>
      <c r="H3052" s="65"/>
    </row>
    <row r="3053" spans="1:8" hidden="1">
      <c r="A3053" s="65"/>
      <c r="B3053" s="67"/>
      <c r="C3053" s="67"/>
      <c r="D3053" s="67"/>
      <c r="E3053" s="67"/>
      <c r="F3053" s="65"/>
      <c r="G3053" s="65"/>
      <c r="H3053" s="65"/>
    </row>
    <row r="3054" spans="1:8" hidden="1">
      <c r="A3054" s="65"/>
      <c r="B3054" s="67"/>
      <c r="C3054" s="67"/>
      <c r="D3054" s="67"/>
      <c r="E3054" s="67"/>
      <c r="F3054" s="65"/>
      <c r="G3054" s="65"/>
      <c r="H3054" s="65"/>
    </row>
    <row r="3055" spans="1:8" hidden="1">
      <c r="A3055" s="65"/>
      <c r="B3055" s="67"/>
      <c r="C3055" s="67"/>
      <c r="D3055" s="67"/>
      <c r="E3055" s="67"/>
      <c r="F3055" s="65"/>
      <c r="G3055" s="65"/>
      <c r="H3055" s="65"/>
    </row>
    <row r="3056" spans="1:8" hidden="1">
      <c r="A3056" s="65"/>
      <c r="B3056" s="67"/>
      <c r="C3056" s="67"/>
      <c r="D3056" s="67"/>
      <c r="E3056" s="67"/>
      <c r="F3056" s="65"/>
      <c r="G3056" s="65"/>
      <c r="H3056" s="65"/>
    </row>
    <row r="3057" spans="1:8" hidden="1">
      <c r="A3057" s="65"/>
      <c r="B3057" s="67"/>
      <c r="C3057" s="67"/>
      <c r="D3057" s="67"/>
      <c r="E3057" s="67"/>
      <c r="F3057" s="65"/>
      <c r="G3057" s="65"/>
      <c r="H3057" s="65"/>
    </row>
    <row r="3058" spans="1:8" hidden="1">
      <c r="A3058" s="65"/>
      <c r="B3058" s="67"/>
      <c r="C3058" s="67"/>
      <c r="D3058" s="67"/>
      <c r="E3058" s="67"/>
      <c r="F3058" s="65"/>
      <c r="G3058" s="65"/>
      <c r="H3058" s="65"/>
    </row>
    <row r="3059" spans="1:8" hidden="1">
      <c r="A3059" s="65"/>
      <c r="B3059" s="67"/>
      <c r="C3059" s="67"/>
      <c r="D3059" s="67"/>
      <c r="E3059" s="67"/>
      <c r="F3059" s="65"/>
      <c r="G3059" s="65"/>
      <c r="H3059" s="65"/>
    </row>
    <row r="3060" spans="1:8" hidden="1">
      <c r="A3060" s="65"/>
      <c r="B3060" s="67"/>
      <c r="C3060" s="67"/>
      <c r="D3060" s="67"/>
      <c r="E3060" s="67"/>
      <c r="F3060" s="65"/>
      <c r="G3060" s="65"/>
      <c r="H3060" s="65"/>
    </row>
    <row r="3061" spans="1:8" hidden="1">
      <c r="A3061" s="65"/>
      <c r="B3061" s="67"/>
      <c r="C3061" s="67"/>
      <c r="D3061" s="67"/>
      <c r="E3061" s="67"/>
      <c r="F3061" s="65"/>
      <c r="G3061" s="65"/>
      <c r="H3061" s="65"/>
    </row>
    <row r="3062" spans="1:8" hidden="1">
      <c r="A3062" s="65"/>
      <c r="B3062" s="67"/>
      <c r="C3062" s="67"/>
      <c r="D3062" s="67"/>
      <c r="E3062" s="67"/>
      <c r="F3062" s="65"/>
      <c r="G3062" s="65"/>
      <c r="H3062" s="65"/>
    </row>
    <row r="3063" spans="1:8" hidden="1">
      <c r="A3063" s="65"/>
      <c r="B3063" s="67"/>
      <c r="C3063" s="67"/>
      <c r="D3063" s="67"/>
      <c r="E3063" s="67"/>
      <c r="F3063" s="65"/>
      <c r="G3063" s="65"/>
      <c r="H3063" s="65"/>
    </row>
    <row r="3064" spans="1:8" hidden="1">
      <c r="A3064" s="65"/>
      <c r="B3064" s="67"/>
      <c r="C3064" s="67"/>
      <c r="D3064" s="67"/>
      <c r="E3064" s="67"/>
      <c r="F3064" s="65"/>
      <c r="G3064" s="65"/>
      <c r="H3064" s="65"/>
    </row>
    <row r="3065" spans="1:8" hidden="1">
      <c r="A3065" s="65"/>
      <c r="B3065" s="67"/>
      <c r="C3065" s="67"/>
      <c r="D3065" s="67"/>
      <c r="E3065" s="67"/>
      <c r="F3065" s="65"/>
      <c r="G3065" s="65"/>
      <c r="H3065" s="65"/>
    </row>
    <row r="3066" spans="1:8" hidden="1">
      <c r="A3066" s="65"/>
      <c r="B3066" s="67"/>
      <c r="C3066" s="67"/>
      <c r="D3066" s="67"/>
      <c r="E3066" s="67"/>
      <c r="F3066" s="65"/>
      <c r="G3066" s="65"/>
      <c r="H3066" s="65"/>
    </row>
    <row r="3067" spans="1:8" hidden="1">
      <c r="A3067" s="65"/>
      <c r="B3067" s="67"/>
      <c r="C3067" s="67"/>
      <c r="D3067" s="67"/>
      <c r="E3067" s="67"/>
      <c r="F3067" s="65"/>
      <c r="G3067" s="65"/>
      <c r="H3067" s="65"/>
    </row>
    <row r="3068" spans="1:8" hidden="1">
      <c r="A3068" s="65"/>
      <c r="B3068" s="67"/>
      <c r="C3068" s="67"/>
      <c r="D3068" s="67"/>
      <c r="E3068" s="67"/>
      <c r="F3068" s="65"/>
      <c r="G3068" s="65"/>
    </row>
    <row r="3069" spans="1:8" hidden="1">
      <c r="A3069" s="65"/>
      <c r="B3069" s="67"/>
      <c r="C3069" s="67"/>
      <c r="D3069" s="67"/>
      <c r="E3069" s="67"/>
      <c r="F3069" s="65"/>
      <c r="G3069" s="65"/>
    </row>
    <row r="3070" spans="1:8" hidden="1">
      <c r="A3070" s="65"/>
      <c r="B3070" s="67"/>
      <c r="C3070" s="67"/>
      <c r="D3070" s="67"/>
      <c r="E3070" s="67"/>
      <c r="F3070" s="65"/>
      <c r="G3070" s="65"/>
    </row>
    <row r="3071" spans="1:8" hidden="1">
      <c r="A3071" s="65"/>
      <c r="B3071" s="67"/>
      <c r="C3071" s="67"/>
      <c r="D3071" s="67"/>
      <c r="E3071" s="67"/>
      <c r="F3071" s="65"/>
      <c r="G3071" s="65"/>
    </row>
    <row r="3072" spans="1:8" hidden="1">
      <c r="A3072" s="65"/>
      <c r="B3072" s="67"/>
      <c r="C3072" s="67"/>
      <c r="D3072" s="67"/>
      <c r="E3072" s="67"/>
      <c r="F3072" s="65"/>
      <c r="G3072" s="65"/>
    </row>
    <row r="3073" spans="1:7" hidden="1">
      <c r="A3073" s="65"/>
      <c r="B3073" s="67"/>
      <c r="C3073" s="67"/>
      <c r="D3073" s="67"/>
      <c r="E3073" s="67"/>
      <c r="F3073" s="65"/>
      <c r="G3073" s="65"/>
    </row>
    <row r="3074" spans="1:7" hidden="1">
      <c r="A3074" s="65"/>
      <c r="B3074" s="67"/>
      <c r="C3074" s="67"/>
      <c r="D3074" s="67"/>
      <c r="E3074" s="67"/>
      <c r="F3074" s="65"/>
      <c r="G3074" s="65"/>
    </row>
    <row r="3075" spans="1:7" hidden="1">
      <c r="A3075" s="65"/>
      <c r="B3075" s="67"/>
      <c r="C3075" s="67"/>
      <c r="D3075" s="67"/>
      <c r="E3075" s="67"/>
      <c r="F3075" s="65"/>
      <c r="G3075" s="65"/>
    </row>
    <row r="3076" spans="1:7" hidden="1">
      <c r="A3076" s="65"/>
      <c r="B3076" s="67"/>
      <c r="C3076" s="67"/>
      <c r="D3076" s="67"/>
      <c r="E3076" s="67"/>
      <c r="F3076" s="65"/>
      <c r="G3076" s="65"/>
    </row>
    <row r="3077" spans="1:7" hidden="1">
      <c r="A3077" s="65"/>
      <c r="B3077" s="67"/>
      <c r="C3077" s="67"/>
      <c r="D3077" s="67"/>
      <c r="E3077" s="67"/>
      <c r="F3077" s="65"/>
      <c r="G3077" s="65"/>
    </row>
    <row r="3078" spans="1:7" hidden="1">
      <c r="A3078" s="65"/>
      <c r="B3078" s="67"/>
      <c r="C3078" s="67"/>
      <c r="D3078" s="67"/>
      <c r="E3078" s="67"/>
      <c r="F3078" s="65"/>
      <c r="G3078" s="65"/>
    </row>
    <row r="3079" spans="1:7" hidden="1">
      <c r="A3079" s="65"/>
      <c r="B3079" s="67"/>
      <c r="C3079" s="67"/>
      <c r="D3079" s="67"/>
      <c r="E3079" s="67"/>
      <c r="F3079" s="65"/>
      <c r="G3079" s="65"/>
    </row>
    <row r="3080" spans="1:7" hidden="1">
      <c r="A3080" s="65"/>
      <c r="B3080" s="67"/>
      <c r="C3080" s="67"/>
      <c r="D3080" s="67"/>
      <c r="E3080" s="67"/>
      <c r="F3080" s="65"/>
      <c r="G3080" s="65"/>
    </row>
    <row r="3081" spans="1:7" hidden="1">
      <c r="A3081" s="65"/>
      <c r="B3081" s="67"/>
      <c r="C3081" s="67"/>
      <c r="D3081" s="67"/>
      <c r="E3081" s="67"/>
      <c r="F3081" s="65"/>
      <c r="G3081" s="65"/>
    </row>
    <row r="3082" spans="1:7" hidden="1">
      <c r="A3082" s="65"/>
      <c r="B3082" s="67"/>
      <c r="C3082" s="67"/>
      <c r="D3082" s="67"/>
      <c r="E3082" s="67"/>
      <c r="F3082" s="65"/>
      <c r="G3082" s="65"/>
    </row>
    <row r="3083" spans="1:7" hidden="1">
      <c r="A3083" s="65"/>
      <c r="B3083" s="67"/>
      <c r="C3083" s="67"/>
      <c r="D3083" s="67"/>
      <c r="E3083" s="67"/>
      <c r="F3083" s="65"/>
      <c r="G3083" s="65"/>
    </row>
    <row r="3084" spans="1:7" hidden="1">
      <c r="A3084" s="65"/>
      <c r="B3084" s="67"/>
      <c r="C3084" s="67"/>
      <c r="D3084" s="67"/>
      <c r="E3084" s="67"/>
      <c r="F3084" s="65"/>
      <c r="G3084" s="65"/>
    </row>
    <row r="3085" spans="1:7" hidden="1">
      <c r="A3085" s="65"/>
      <c r="B3085" s="67"/>
      <c r="C3085" s="67"/>
      <c r="D3085" s="67"/>
      <c r="E3085" s="67"/>
      <c r="F3085" s="65"/>
      <c r="G3085" s="65"/>
    </row>
    <row r="3086" spans="1:7" hidden="1">
      <c r="A3086" s="65"/>
      <c r="B3086" s="67"/>
      <c r="C3086" s="67"/>
      <c r="D3086" s="67"/>
      <c r="E3086" s="67"/>
      <c r="F3086" s="65"/>
      <c r="G3086" s="65"/>
    </row>
    <row r="3087" spans="1:7" hidden="1">
      <c r="A3087" s="65"/>
      <c r="B3087" s="67"/>
      <c r="C3087" s="67"/>
      <c r="D3087" s="67"/>
      <c r="E3087" s="67"/>
      <c r="F3087" s="65"/>
      <c r="G3087" s="65"/>
    </row>
    <row r="3088" spans="1:7" hidden="1">
      <c r="A3088" s="65"/>
      <c r="B3088" s="67"/>
      <c r="C3088" s="67"/>
      <c r="D3088" s="67"/>
      <c r="E3088" s="67"/>
      <c r="F3088" s="65"/>
      <c r="G3088" s="65"/>
    </row>
    <row r="3089" spans="1:7" hidden="1">
      <c r="A3089" s="65"/>
      <c r="B3089" s="67"/>
      <c r="C3089" s="67"/>
      <c r="D3089" s="67"/>
      <c r="E3089" s="67"/>
      <c r="F3089" s="65"/>
      <c r="G3089" s="65"/>
    </row>
    <row r="3090" spans="1:7" hidden="1">
      <c r="A3090" s="65"/>
      <c r="B3090" s="67"/>
      <c r="C3090" s="67"/>
      <c r="D3090" s="67"/>
      <c r="E3090" s="67"/>
      <c r="F3090" s="65"/>
      <c r="G3090" s="65"/>
    </row>
    <row r="3091" spans="1:7" hidden="1">
      <c r="A3091" s="65"/>
      <c r="B3091" s="67"/>
      <c r="C3091" s="67"/>
      <c r="D3091" s="67"/>
      <c r="E3091" s="67"/>
      <c r="F3091" s="65"/>
      <c r="G3091" s="65"/>
    </row>
    <row r="3092" spans="1:7" hidden="1">
      <c r="A3092" s="65"/>
      <c r="B3092" s="67"/>
      <c r="C3092" s="67"/>
      <c r="D3092" s="67"/>
      <c r="E3092" s="67"/>
      <c r="F3092" s="65"/>
      <c r="G3092" s="65"/>
    </row>
    <row r="3093" spans="1:7" hidden="1">
      <c r="A3093" s="65"/>
      <c r="B3093" s="67"/>
      <c r="C3093" s="67"/>
      <c r="D3093" s="67"/>
      <c r="E3093" s="67"/>
      <c r="F3093" s="65"/>
      <c r="G3093" s="65"/>
    </row>
    <row r="3094" spans="1:7" hidden="1">
      <c r="A3094" s="65"/>
      <c r="B3094" s="67"/>
      <c r="C3094" s="67"/>
      <c r="D3094" s="67"/>
      <c r="E3094" s="67"/>
      <c r="F3094" s="65"/>
      <c r="G3094" s="65"/>
    </row>
    <row r="3095" spans="1:7" hidden="1">
      <c r="A3095" s="65"/>
      <c r="B3095" s="67"/>
      <c r="C3095" s="67"/>
      <c r="D3095" s="67"/>
      <c r="E3095" s="67"/>
      <c r="F3095" s="65"/>
      <c r="G3095" s="65"/>
    </row>
    <row r="3096" spans="1:7" hidden="1">
      <c r="A3096" s="65"/>
      <c r="B3096" s="67"/>
      <c r="C3096" s="67"/>
      <c r="D3096" s="67"/>
      <c r="E3096" s="67"/>
      <c r="F3096" s="65"/>
      <c r="G3096" s="65"/>
    </row>
    <row r="3097" spans="1:7" hidden="1">
      <c r="A3097" s="65"/>
      <c r="B3097" s="67"/>
      <c r="C3097" s="67"/>
      <c r="D3097" s="67"/>
      <c r="E3097" s="67"/>
      <c r="F3097" s="65"/>
      <c r="G3097" s="65"/>
    </row>
    <row r="3098" spans="1:7" hidden="1">
      <c r="A3098" s="65"/>
      <c r="B3098" s="67"/>
      <c r="C3098" s="67"/>
      <c r="D3098" s="67"/>
      <c r="E3098" s="67"/>
      <c r="F3098" s="65"/>
      <c r="G3098" s="65"/>
    </row>
    <row r="3099" spans="1:7" hidden="1">
      <c r="A3099" s="65"/>
      <c r="B3099" s="67"/>
      <c r="C3099" s="67"/>
      <c r="D3099" s="67"/>
      <c r="E3099" s="67"/>
      <c r="F3099" s="65"/>
      <c r="G3099" s="65"/>
    </row>
    <row r="3100" spans="1:7" hidden="1">
      <c r="A3100" s="65"/>
      <c r="B3100" s="67"/>
      <c r="C3100" s="67"/>
      <c r="D3100" s="67"/>
      <c r="E3100" s="67"/>
      <c r="F3100" s="65"/>
      <c r="G3100" s="65"/>
    </row>
    <row r="3101" spans="1:7" hidden="1">
      <c r="A3101" s="65"/>
      <c r="B3101" s="67"/>
      <c r="C3101" s="67"/>
      <c r="D3101" s="67"/>
      <c r="E3101" s="67"/>
      <c r="F3101" s="65"/>
      <c r="G3101" s="65"/>
    </row>
    <row r="3102" spans="1:7" hidden="1">
      <c r="A3102" s="65"/>
      <c r="B3102" s="67"/>
      <c r="C3102" s="67"/>
      <c r="D3102" s="67"/>
      <c r="E3102" s="67"/>
      <c r="F3102" s="65"/>
      <c r="G3102" s="65"/>
    </row>
    <row r="3103" spans="1:7" hidden="1">
      <c r="A3103" s="65"/>
      <c r="B3103" s="67"/>
      <c r="C3103" s="67"/>
      <c r="D3103" s="67"/>
      <c r="E3103" s="67"/>
      <c r="F3103" s="65"/>
      <c r="G3103" s="65"/>
    </row>
    <row r="3104" spans="1:7" hidden="1">
      <c r="A3104" s="65"/>
      <c r="B3104" s="67"/>
      <c r="C3104" s="67"/>
      <c r="D3104" s="67"/>
      <c r="E3104" s="67"/>
      <c r="F3104" s="65"/>
      <c r="G3104" s="65"/>
    </row>
    <row r="3105" spans="1:7" hidden="1">
      <c r="A3105" s="65"/>
      <c r="B3105" s="67"/>
      <c r="C3105" s="67"/>
      <c r="D3105" s="67"/>
      <c r="E3105" s="67"/>
      <c r="F3105" s="65"/>
      <c r="G3105" s="65"/>
    </row>
    <row r="3106" spans="1:7" hidden="1">
      <c r="A3106" s="65"/>
      <c r="B3106" s="67"/>
      <c r="C3106" s="67"/>
      <c r="D3106" s="67"/>
      <c r="E3106" s="67"/>
      <c r="F3106" s="65"/>
      <c r="G3106" s="65"/>
    </row>
    <row r="3107" spans="1:7" hidden="1">
      <c r="A3107" s="65"/>
      <c r="B3107" s="67"/>
      <c r="C3107" s="67"/>
      <c r="D3107" s="67"/>
      <c r="E3107" s="67"/>
      <c r="F3107" s="65"/>
      <c r="G3107" s="65"/>
    </row>
    <row r="3108" spans="1:7" hidden="1">
      <c r="A3108" s="65"/>
      <c r="B3108" s="67"/>
      <c r="C3108" s="67"/>
      <c r="D3108" s="67"/>
      <c r="E3108" s="67"/>
      <c r="F3108" s="65"/>
      <c r="G3108" s="65"/>
    </row>
    <row r="3109" spans="1:7" hidden="1">
      <c r="A3109" s="65"/>
      <c r="B3109" s="67"/>
      <c r="C3109" s="67"/>
      <c r="D3109" s="67"/>
      <c r="E3109" s="67"/>
      <c r="F3109" s="65"/>
      <c r="G3109" s="65"/>
    </row>
    <row r="3110" spans="1:7" hidden="1">
      <c r="A3110" s="65"/>
      <c r="B3110" s="67"/>
      <c r="C3110" s="67"/>
      <c r="D3110" s="67"/>
      <c r="E3110" s="67"/>
      <c r="F3110" s="65"/>
      <c r="G3110" s="65"/>
    </row>
    <row r="3111" spans="1:7" hidden="1">
      <c r="A3111" s="65"/>
      <c r="B3111" s="67"/>
      <c r="C3111" s="67"/>
      <c r="D3111" s="67"/>
      <c r="E3111" s="67"/>
      <c r="F3111" s="65"/>
      <c r="G3111" s="65"/>
    </row>
    <row r="3112" spans="1:7" hidden="1">
      <c r="A3112" s="65"/>
      <c r="B3112" s="67"/>
      <c r="C3112" s="67"/>
      <c r="D3112" s="67"/>
      <c r="E3112" s="67"/>
      <c r="F3112" s="65"/>
      <c r="G3112" s="65"/>
    </row>
    <row r="3113" spans="1:7" hidden="1">
      <c r="A3113" s="65"/>
      <c r="B3113" s="67"/>
      <c r="C3113" s="67"/>
      <c r="D3113" s="67"/>
      <c r="E3113" s="67"/>
      <c r="F3113" s="65"/>
      <c r="G3113" s="65"/>
    </row>
    <row r="3114" spans="1:7" hidden="1">
      <c r="A3114" s="65"/>
      <c r="B3114" s="67"/>
      <c r="C3114" s="67"/>
      <c r="D3114" s="67"/>
      <c r="E3114" s="67"/>
      <c r="F3114" s="65"/>
      <c r="G3114" s="65"/>
    </row>
    <row r="3115" spans="1:7" hidden="1">
      <c r="A3115" s="65"/>
      <c r="B3115" s="67"/>
      <c r="C3115" s="67"/>
      <c r="D3115" s="67"/>
      <c r="E3115" s="67"/>
      <c r="F3115" s="65"/>
      <c r="G3115" s="65"/>
    </row>
    <row r="3116" spans="1:7" hidden="1">
      <c r="A3116" s="65"/>
      <c r="B3116" s="67"/>
      <c r="C3116" s="67"/>
      <c r="D3116" s="67"/>
      <c r="E3116" s="67"/>
      <c r="F3116" s="65"/>
      <c r="G3116" s="65"/>
    </row>
    <row r="3117" spans="1:7" hidden="1">
      <c r="A3117" s="65"/>
      <c r="B3117" s="67"/>
      <c r="C3117" s="67"/>
      <c r="D3117" s="67"/>
      <c r="E3117" s="67"/>
      <c r="F3117" s="65"/>
      <c r="G3117" s="65"/>
    </row>
    <row r="3118" spans="1:7" hidden="1">
      <c r="A3118" s="65"/>
      <c r="B3118" s="67"/>
      <c r="C3118" s="67"/>
      <c r="D3118" s="67"/>
      <c r="E3118" s="67"/>
      <c r="F3118" s="65"/>
      <c r="G3118" s="65"/>
    </row>
    <row r="3119" spans="1:7" hidden="1">
      <c r="A3119" s="65"/>
      <c r="B3119" s="67"/>
      <c r="C3119" s="67"/>
      <c r="D3119" s="67"/>
      <c r="E3119" s="67"/>
      <c r="F3119" s="65"/>
      <c r="G3119" s="65"/>
    </row>
    <row r="3120" spans="1:7" hidden="1">
      <c r="A3120" s="65"/>
      <c r="B3120" s="67"/>
      <c r="C3120" s="67"/>
      <c r="D3120" s="67"/>
      <c r="E3120" s="67"/>
      <c r="F3120" s="65"/>
      <c r="G3120" s="65"/>
    </row>
    <row r="3121" spans="1:7" hidden="1">
      <c r="A3121" s="65"/>
      <c r="B3121" s="67"/>
      <c r="C3121" s="67"/>
      <c r="D3121" s="67"/>
      <c r="E3121" s="67"/>
      <c r="F3121" s="65"/>
      <c r="G3121" s="65"/>
    </row>
    <row r="3122" spans="1:7" hidden="1">
      <c r="A3122" s="65"/>
      <c r="B3122" s="67"/>
      <c r="C3122" s="67"/>
      <c r="D3122" s="67"/>
      <c r="E3122" s="67"/>
      <c r="F3122" s="65"/>
      <c r="G3122" s="65"/>
    </row>
  </sheetData>
  <sheetProtection algorithmName="SHA-512" hashValue="e0n6vdRtflcmt5Cxh5ayluPk2k9MmzwRG3r+r0y3AnxfybbTdZ4Y6HowhReK8BpcvKNmGnc3FoOejQN7yFHYcg==" saltValue="velbW3wmYSUrClS7Rg0fEQ==" spinCount="100000" sheet="1" formatRows="0" insertRows="0"/>
  <mergeCells count="31">
    <mergeCell ref="J23:K23"/>
    <mergeCell ref="H2:I2"/>
    <mergeCell ref="A5:K5"/>
    <mergeCell ref="A6:K6"/>
    <mergeCell ref="A7:K7"/>
    <mergeCell ref="A3:K3"/>
    <mergeCell ref="J2:K2"/>
    <mergeCell ref="A12:B12"/>
    <mergeCell ref="C12:D12"/>
    <mergeCell ref="A9:B9"/>
    <mergeCell ref="C9:D9"/>
    <mergeCell ref="A10:B10"/>
    <mergeCell ref="C10:D10"/>
    <mergeCell ref="A11:B11"/>
    <mergeCell ref="C11:D11"/>
    <mergeCell ref="A13:B13"/>
    <mergeCell ref="C13:D13"/>
    <mergeCell ref="A14:B14"/>
    <mergeCell ref="C14:D14"/>
    <mergeCell ref="A15:B15"/>
    <mergeCell ref="C15:D15"/>
    <mergeCell ref="A24:B24"/>
    <mergeCell ref="C24:D24"/>
    <mergeCell ref="E24:F24"/>
    <mergeCell ref="G24:H24"/>
    <mergeCell ref="G23:H23"/>
    <mergeCell ref="A16:B16"/>
    <mergeCell ref="C16:D16"/>
    <mergeCell ref="A23:B23"/>
    <mergeCell ref="C23:D23"/>
    <mergeCell ref="E23:F23"/>
  </mergeCells>
  <dataValidations count="7">
    <dataValidation type="list" allowBlank="1" showInputMessage="1" showErrorMessage="1" sqref="C15:D15">
      <formula1>li_vktarif</formula1>
    </dataValidation>
    <dataValidation type="list" allowBlank="1" showInputMessage="1" showErrorMessage="1" sqref="C13:D13">
      <formula1>li_basisplan</formula1>
    </dataValidation>
    <dataValidation type="list" allowBlank="1" showInputMessage="1" showErrorMessage="1" sqref="C12:D12">
      <formula1>li_geschlecht</formula1>
    </dataValidation>
    <dataValidation type="list" allowBlank="1" showInputMessage="1" showErrorMessage="1" sqref="M3">
      <formula1>li_sprache</formula1>
    </dataValidation>
    <dataValidation type="list" allowBlank="1" showInputMessage="1" showErrorMessage="1" sqref="C14:D14">
      <formula1>li_koabzug</formula1>
    </dataValidation>
    <dataValidation type="list" allowBlank="1" showInputMessage="1" showErrorMessage="1" sqref="C16:D16">
      <formula1>li_zusatzplan</formula1>
    </dataValidation>
    <dataValidation type="date" allowBlank="1" showInputMessage="1" showErrorMessage="1" sqref="H10:H11">
      <formula1>p_jahr_beginn</formula1>
      <formula2>p_jahr_ende</formula2>
    </dataValidation>
  </dataValidations>
  <pageMargins left="0.98425196850393704" right="0.39370078740157483" top="0.39370078740157483" bottom="0.59055118110236227" header="0"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1F2D9"/>
  </sheetPr>
  <dimension ref="A1:AO3125"/>
  <sheetViews>
    <sheetView showGridLines="0" showRowColHeaders="0" zoomScale="90" zoomScaleNormal="90" workbookViewId="0">
      <selection activeCell="A56" sqref="A56:O56"/>
    </sheetView>
  </sheetViews>
  <sheetFormatPr baseColWidth="10" defaultColWidth="0" defaultRowHeight="0" customHeight="1" zeroHeight="1"/>
  <cols>
    <col min="1" max="1" width="16.42578125" style="15" customWidth="1"/>
    <col min="2" max="5" width="16.42578125" style="16" customWidth="1"/>
    <col min="6" max="8" width="16.42578125" style="15" customWidth="1"/>
    <col min="9" max="9" width="16.42578125" style="14" customWidth="1"/>
    <col min="10" max="11" width="16.42578125" style="15" customWidth="1"/>
    <col min="12" max="12" width="2" style="15" hidden="1" customWidth="1"/>
    <col min="13" max="13" width="1.42578125" style="15" hidden="1" customWidth="1"/>
    <col min="14" max="14" width="12.85546875" style="15" hidden="1" customWidth="1"/>
    <col min="15" max="15" width="14.140625" style="15" hidden="1" customWidth="1"/>
    <col min="16" max="16" width="11.5703125" style="14" hidden="1" customWidth="1"/>
    <col min="17" max="17" width="13.28515625" style="14" hidden="1" customWidth="1"/>
    <col min="18" max="18" width="18.140625" style="15" hidden="1" customWidth="1"/>
    <col min="19" max="19" width="2.5703125" style="14" hidden="1" customWidth="1"/>
    <col min="20" max="20" width="12.7109375" style="15" hidden="1" customWidth="1"/>
    <col min="21" max="21" width="16.42578125" style="15" hidden="1" customWidth="1"/>
    <col min="22" max="22" width="10.28515625" style="14" hidden="1" customWidth="1"/>
    <col min="23" max="23" width="15.28515625" style="15" hidden="1" customWidth="1"/>
    <col min="24" max="24" width="10" style="14" hidden="1" customWidth="1"/>
    <col min="25" max="25" width="14.85546875" style="15" hidden="1" customWidth="1"/>
    <col min="26" max="26" width="10.42578125" style="14" hidden="1" customWidth="1"/>
    <col min="27" max="27" width="10.28515625" style="15" hidden="1" customWidth="1"/>
    <col min="28" max="28" width="16.85546875" style="17" hidden="1" customWidth="1"/>
    <col min="29" max="29" width="8.7109375" style="15" hidden="1" customWidth="1"/>
    <col min="30" max="30" width="25.85546875" style="15" hidden="1" customWidth="1"/>
    <col min="31" max="31" width="16" style="15" hidden="1" customWidth="1"/>
    <col min="32" max="32" width="15" style="15" hidden="1" customWidth="1"/>
    <col min="33" max="33" width="21.28515625" style="15" hidden="1" customWidth="1"/>
    <col min="34" max="34" width="7.85546875" style="15" hidden="1" customWidth="1"/>
    <col min="35" max="35" width="12.28515625" style="15" hidden="1" customWidth="1"/>
    <col min="36" max="36" width="23.28515625" style="15" hidden="1" customWidth="1"/>
    <col min="37" max="37" width="23" style="15" hidden="1" customWidth="1"/>
    <col min="38" max="38" width="26.28515625" style="15" hidden="1" customWidth="1"/>
    <col min="39" max="39" width="7.85546875" style="15" hidden="1" customWidth="1"/>
    <col min="40" max="41" width="19.140625" style="15" hidden="1" customWidth="1"/>
    <col min="42" max="16384" width="12.5703125" style="15" hidden="1"/>
  </cols>
  <sheetData>
    <row r="1" spans="1:30" ht="24.75" customHeight="1">
      <c r="A1" s="259" t="str">
        <f>VLOOKUP("ivrechner",texte,u_sprache,FALSE)</f>
        <v>IV-Rechner</v>
      </c>
    </row>
    <row r="2" spans="1:30" ht="15" customHeight="1">
      <c r="A2" s="217" t="str">
        <f>VLOOKUP("ivrechner_aktiv",texte,u_sprache,FALSE)</f>
        <v>IV-Rechner aktiv?</v>
      </c>
      <c r="B2" s="41"/>
      <c r="C2" s="257" t="s">
        <v>346</v>
      </c>
    </row>
    <row r="3" spans="1:30" ht="15" customHeight="1"/>
    <row r="4" spans="1:30" ht="6" customHeight="1">
      <c r="A4" s="254"/>
      <c r="B4" s="255"/>
      <c r="C4" s="255"/>
      <c r="D4" s="255"/>
      <c r="E4" s="255"/>
      <c r="F4" s="254"/>
      <c r="G4" s="254"/>
      <c r="H4" s="254"/>
      <c r="I4" s="256"/>
      <c r="J4" s="254"/>
      <c r="K4" s="254"/>
      <c r="L4" s="254"/>
      <c r="M4" s="254"/>
    </row>
    <row r="5" spans="1:30" ht="15">
      <c r="H5" s="230" t="str">
        <f>VLOOKUP("as_pencas",texte,u_sprache,FALSE)</f>
        <v>Agrisano Pencas</v>
      </c>
      <c r="I5" s="239"/>
      <c r="J5" s="160"/>
      <c r="K5" s="160"/>
    </row>
    <row r="6" spans="1:30" ht="68.25" customHeight="1">
      <c r="D6" s="125"/>
      <c r="E6" s="125"/>
      <c r="H6" s="341" t="str">
        <f>VLOOKUP("as_pencas1",texte,u_sprache,FALSE)</f>
        <v>Berufliche Vorsorge</v>
      </c>
      <c r="I6" s="341"/>
      <c r="J6" s="345">
        <f ca="1">TODAY()</f>
        <v>43486</v>
      </c>
      <c r="K6" s="345"/>
    </row>
    <row r="7" spans="1:30" s="18" customFormat="1" ht="21" hidden="1" customHeight="1">
      <c r="A7" s="344" t="str">
        <f>VLOOKUP("titel1_iv",texte,u_sprache,FALSE)</f>
        <v>Berechnung der Beiträge an die berufliche Vorsorge - Bei Invalidität</v>
      </c>
      <c r="B7" s="344"/>
      <c r="C7" s="344"/>
      <c r="D7" s="344"/>
      <c r="E7" s="344"/>
      <c r="F7" s="344"/>
      <c r="G7" s="344"/>
      <c r="H7" s="344"/>
      <c r="I7" s="344"/>
      <c r="J7" s="344"/>
      <c r="K7" s="344"/>
      <c r="L7" s="135"/>
      <c r="M7" s="19"/>
      <c r="N7" s="19"/>
      <c r="O7" s="19"/>
      <c r="P7" s="19"/>
      <c r="Q7" s="19"/>
      <c r="R7" s="19"/>
      <c r="S7" s="20"/>
      <c r="T7" s="20"/>
      <c r="U7" s="20"/>
      <c r="V7" s="20"/>
      <c r="W7" s="20"/>
      <c r="X7" s="20"/>
      <c r="Y7" s="20"/>
      <c r="Z7" s="20"/>
      <c r="AA7" s="20"/>
      <c r="AB7" s="20"/>
      <c r="AC7" s="20"/>
      <c r="AD7" s="20"/>
    </row>
    <row r="8" spans="1:30" s="24" customFormat="1" ht="21" hidden="1">
      <c r="A8" s="21"/>
      <c r="B8" s="21"/>
      <c r="C8" s="21"/>
      <c r="D8" s="21"/>
      <c r="E8" s="21"/>
      <c r="F8" s="21"/>
      <c r="G8" s="21"/>
      <c r="H8" s="21"/>
      <c r="I8" s="21"/>
      <c r="J8" s="21"/>
      <c r="K8" s="21"/>
      <c r="M8" s="22"/>
      <c r="N8" s="22"/>
      <c r="O8" s="22"/>
      <c r="P8" s="22"/>
      <c r="Q8" s="22"/>
      <c r="R8" s="22"/>
      <c r="S8" s="23"/>
      <c r="T8" s="23"/>
      <c r="U8" s="23"/>
      <c r="V8" s="23"/>
      <c r="W8" s="23"/>
      <c r="X8" s="23"/>
      <c r="Y8" s="23"/>
      <c r="Z8" s="23"/>
      <c r="AA8" s="23"/>
      <c r="AB8" s="23"/>
      <c r="AC8" s="23"/>
      <c r="AD8" s="23"/>
    </row>
    <row r="9" spans="1:30" s="24" customFormat="1" ht="21" hidden="1">
      <c r="A9" s="342" t="str">
        <f>VLOOKUP("text1",texte,u_sprache,FALSE)</f>
        <v>Die Beitragsberechnung beruht auf den erfassten Daten. Massgebend ist schlussendlich die Prämienrechnung der Agrisano Pencas, welche aufgrund der effektiv gemeldeten Löhne erstellt wird.</v>
      </c>
      <c r="B9" s="342"/>
      <c r="C9" s="342"/>
      <c r="D9" s="342"/>
      <c r="E9" s="342"/>
      <c r="F9" s="342"/>
      <c r="G9" s="342"/>
      <c r="H9" s="342"/>
      <c r="I9" s="342"/>
      <c r="J9" s="342"/>
      <c r="K9" s="342"/>
      <c r="L9" s="124"/>
      <c r="M9" s="22"/>
      <c r="N9" s="22"/>
      <c r="O9" s="22"/>
      <c r="P9" s="22"/>
      <c r="Q9" s="22"/>
      <c r="R9" s="22"/>
      <c r="S9" s="23"/>
      <c r="T9" s="23"/>
      <c r="U9" s="23"/>
      <c r="V9" s="23"/>
      <c r="W9" s="23"/>
      <c r="X9" s="23"/>
      <c r="Y9" s="23"/>
      <c r="Z9" s="23"/>
      <c r="AA9" s="23"/>
      <c r="AB9" s="23"/>
      <c r="AC9" s="23"/>
      <c r="AD9" s="23"/>
    </row>
    <row r="10" spans="1:30" s="27" customFormat="1" ht="28.5" hidden="1" customHeight="1">
      <c r="A10" s="343" t="str">
        <f>VLOOKUP("text2",texte,u_sprache,FALSE)</f>
        <v>Bei Fragen zur Prämienrechnung wenden Sie sich bitte an die Agrisano Stiftung Globalversicherung (Tel. 056 461 78 55).
Für die Berechnung der Beiträge von (teil-)invaliden Arbeitnehmenden nehmen Sie bitte Kontakt mit der Agrisano Pencas (056 461 78 11) auf.</v>
      </c>
      <c r="B10" s="343"/>
      <c r="C10" s="343"/>
      <c r="D10" s="343"/>
      <c r="E10" s="343"/>
      <c r="F10" s="343"/>
      <c r="G10" s="343"/>
      <c r="H10" s="343"/>
      <c r="I10" s="343"/>
      <c r="J10" s="343"/>
      <c r="K10" s="343"/>
      <c r="L10" s="134"/>
      <c r="M10" s="25"/>
      <c r="N10" s="25"/>
      <c r="O10" s="25"/>
      <c r="P10" s="25"/>
      <c r="Q10" s="25"/>
      <c r="R10" s="25"/>
      <c r="S10" s="26"/>
      <c r="T10" s="26"/>
      <c r="U10" s="26"/>
      <c r="V10" s="26"/>
      <c r="W10" s="26"/>
      <c r="X10" s="26"/>
      <c r="Y10" s="26"/>
      <c r="Z10" s="26"/>
      <c r="AA10" s="26"/>
      <c r="AB10" s="26"/>
      <c r="AC10" s="26"/>
      <c r="AD10" s="26"/>
    </row>
    <row r="11" spans="1:30" s="24" customFormat="1" ht="39.75" hidden="1" customHeight="1">
      <c r="A11" s="343" t="str">
        <f>VLOOKUP("text3",texte,u_sprache,FALSE)</f>
        <v>Die Versicherungspflicht gilt nur für Anstellungsverhältnisse, die für mehr als 3 Monate eingegangen worden sind (gilt auch, wenn das Arbeitsverhältnis zwischenzeitlich maximal 3 Monate unterbrochen wird, die Gesamtbeschäftigungsdauer aber mehr als 3 Monate beträgt).</v>
      </c>
      <c r="B11" s="343"/>
      <c r="C11" s="343"/>
      <c r="D11" s="343"/>
      <c r="E11" s="343"/>
      <c r="F11" s="343"/>
      <c r="G11" s="343"/>
      <c r="H11" s="343"/>
      <c r="I11" s="343"/>
      <c r="J11" s="343"/>
      <c r="K11" s="343"/>
      <c r="L11" s="134"/>
      <c r="M11" s="22"/>
      <c r="N11" s="22"/>
      <c r="O11" s="22"/>
      <c r="P11" s="22"/>
      <c r="Q11" s="22"/>
      <c r="R11" s="22"/>
      <c r="S11" s="23"/>
      <c r="T11" s="23"/>
      <c r="U11" s="23"/>
      <c r="V11" s="23"/>
      <c r="W11" s="23"/>
      <c r="X11" s="23"/>
      <c r="Y11" s="23"/>
      <c r="Z11" s="23"/>
      <c r="AA11" s="23"/>
      <c r="AB11" s="23"/>
      <c r="AC11" s="23"/>
      <c r="AD11" s="23"/>
    </row>
    <row r="12" spans="1:30" s="18" customFormat="1" ht="21" hidden="1">
      <c r="B12" s="28"/>
      <c r="C12" s="29"/>
      <c r="D12" s="233"/>
      <c r="E12" s="233"/>
      <c r="F12" s="233"/>
      <c r="G12" s="233"/>
      <c r="H12" s="233"/>
      <c r="I12" s="233"/>
      <c r="J12" s="233"/>
      <c r="K12" s="233"/>
      <c r="L12" s="233"/>
      <c r="M12" s="30"/>
      <c r="N12" s="31"/>
      <c r="O12" s="31"/>
      <c r="P12" s="31"/>
      <c r="Q12" s="31"/>
      <c r="R12" s="28"/>
      <c r="S12" s="28"/>
      <c r="T12" s="32"/>
      <c r="U12" s="20"/>
      <c r="V12" s="33"/>
      <c r="W12" s="20"/>
      <c r="X12" s="33"/>
      <c r="Y12" s="20"/>
      <c r="Z12" s="33"/>
      <c r="AA12" s="20"/>
      <c r="AB12" s="20"/>
      <c r="AC12" s="20"/>
      <c r="AD12" s="20"/>
    </row>
    <row r="13" spans="1:30" s="3" customFormat="1" ht="15" hidden="1" customHeight="1">
      <c r="A13" s="348" t="str">
        <f>VLOOKUP("name",texte,u_sprache,FALSE)</f>
        <v xml:space="preserve">Vorname / Name  </v>
      </c>
      <c r="B13" s="349"/>
      <c r="C13" s="334" t="s">
        <v>368</v>
      </c>
      <c r="D13" s="334"/>
      <c r="E13" s="19"/>
      <c r="F13" s="214" t="str">
        <f>VLOOKUP("jahr",texte,u_sprache,FALSE)</f>
        <v>Jahr</v>
      </c>
      <c r="G13" s="29"/>
      <c r="H13" s="211">
        <f>p_jahr</f>
        <v>2019</v>
      </c>
      <c r="K13" s="31"/>
      <c r="L13" s="31" t="s">
        <v>12</v>
      </c>
      <c r="M13" s="34"/>
      <c r="N13" s="31"/>
      <c r="O13" s="31"/>
      <c r="P13" s="31"/>
      <c r="Q13" s="31"/>
      <c r="S13" s="31"/>
      <c r="T13" s="32"/>
      <c r="U13" s="31"/>
      <c r="V13" s="31"/>
      <c r="W13" s="31"/>
      <c r="X13" s="31"/>
      <c r="Y13" s="31"/>
      <c r="Z13" s="31"/>
      <c r="AA13" s="31"/>
      <c r="AB13" s="31"/>
    </row>
    <row r="14" spans="1:30" s="3" customFormat="1" ht="15" hidden="1">
      <c r="A14" s="333" t="str">
        <f>VLOOKUP("ahvnr",texte,u_sprache,FALSE)</f>
        <v xml:space="preserve">AHV-Nr.  </v>
      </c>
      <c r="B14" s="346"/>
      <c r="C14" s="334" t="s">
        <v>371</v>
      </c>
      <c r="D14" s="334"/>
      <c r="E14" s="19"/>
      <c r="F14" s="215" t="str">
        <f>VLOOKUP("anstellungsdauer",texte,u_sprache,FALSE)</f>
        <v>Anstellungsdauer von</v>
      </c>
      <c r="G14" s="35"/>
      <c r="H14" s="127">
        <v>43466</v>
      </c>
      <c r="P14" s="31"/>
      <c r="Q14" s="31"/>
      <c r="S14" s="31"/>
      <c r="V14" s="31"/>
      <c r="X14" s="31"/>
      <c r="Z14" s="31"/>
      <c r="AB14" s="36"/>
    </row>
    <row r="15" spans="1:30" s="3" customFormat="1" ht="15" hidden="1">
      <c r="A15" s="333" t="str">
        <f>VLOOKUP("jahrgang",texte,u_sprache,FALSE)</f>
        <v xml:space="preserve">Jahrgang  </v>
      </c>
      <c r="B15" s="346"/>
      <c r="C15" s="334">
        <v>1980</v>
      </c>
      <c r="D15" s="334"/>
      <c r="E15" s="37"/>
      <c r="F15" s="216" t="str">
        <f>VLOOKUP("anstellungsdauer_bis",texte,u_sprache,FALSE)</f>
        <v>Anstellungsdauer bis</v>
      </c>
      <c r="G15" s="38"/>
      <c r="H15" s="127">
        <v>43628</v>
      </c>
      <c r="M15" s="145"/>
      <c r="N15" s="39"/>
      <c r="O15" s="39"/>
      <c r="P15" s="31"/>
      <c r="Q15" s="31"/>
      <c r="S15" s="31"/>
      <c r="U15" s="40"/>
      <c r="V15" s="40"/>
      <c r="W15" s="40"/>
      <c r="X15" s="40"/>
      <c r="Y15" s="40"/>
      <c r="Z15" s="40"/>
      <c r="AA15" s="40"/>
      <c r="AB15" s="36"/>
    </row>
    <row r="16" spans="1:30" s="3" customFormat="1" ht="15" hidden="1">
      <c r="A16" s="333" t="str">
        <f>VLOOKUP("geschlecht",texte,u_sprache,FALSE)</f>
        <v xml:space="preserve">Geschlecht  </v>
      </c>
      <c r="B16" s="346"/>
      <c r="C16" s="347" t="s">
        <v>49</v>
      </c>
      <c r="D16" s="347"/>
      <c r="E16" s="37"/>
      <c r="F16" s="216" t="str">
        <f>VLOOKUP("tage",texte,u_sprache,FALSE)</f>
        <v>Tage</v>
      </c>
      <c r="G16" s="41"/>
      <c r="H16" s="212">
        <f>Berechnung_einzeln!B7</f>
        <v>365</v>
      </c>
      <c r="P16" s="31"/>
      <c r="Q16" s="31"/>
      <c r="S16" s="31"/>
      <c r="V16" s="31"/>
      <c r="X16" s="31"/>
      <c r="Z16" s="31"/>
      <c r="AB16" s="36"/>
    </row>
    <row r="17" spans="1:28" s="3" customFormat="1" ht="15" hidden="1">
      <c r="A17" s="333" t="str">
        <f>VLOOKUP("basisplan",texte,u_sprache,FALSE)</f>
        <v>Basisplan</v>
      </c>
      <c r="B17" s="333"/>
      <c r="C17" s="334" t="s">
        <v>1</v>
      </c>
      <c r="D17" s="334"/>
      <c r="E17" s="37"/>
      <c r="F17" s="217" t="str">
        <f>VLOOKUP("ahvlohn",texte,u_sprache,FALSE)</f>
        <v>AHV-Lohn während der Anstellung:</v>
      </c>
      <c r="G17" s="41"/>
      <c r="H17" s="128">
        <v>37500</v>
      </c>
      <c r="P17" s="31"/>
      <c r="Q17" s="31"/>
      <c r="S17" s="31"/>
      <c r="V17" s="31"/>
      <c r="X17" s="31"/>
      <c r="Z17" s="31"/>
      <c r="AB17" s="36"/>
    </row>
    <row r="18" spans="1:28" s="3" customFormat="1" ht="15" hidden="1">
      <c r="A18" s="333" t="str">
        <f>VLOOKUP("koa",texte,u_sprache,FALSE)</f>
        <v>Koordinationsabzug</v>
      </c>
      <c r="B18" s="333"/>
      <c r="C18" s="334" t="s">
        <v>208</v>
      </c>
      <c r="D18" s="334"/>
      <c r="E18" s="37"/>
      <c r="F18" s="218" t="str">
        <f>VLOOKUP("text4",texte,u_sprache,FALSE)</f>
        <v>Auf Anstellungsdauer bezogen:</v>
      </c>
      <c r="G18" s="41"/>
      <c r="H18" s="126"/>
      <c r="P18" s="31"/>
      <c r="Q18" s="31"/>
      <c r="S18" s="31"/>
      <c r="V18" s="31"/>
      <c r="X18" s="31"/>
      <c r="Z18" s="31"/>
      <c r="AB18" s="36"/>
    </row>
    <row r="19" spans="1:28" s="3" customFormat="1" ht="15" hidden="1">
      <c r="A19" s="333" t="str">
        <f>VLOOKUP("vktarif",texte,u_sprache,FALSE)</f>
        <v>Verwaltungskostentarif</v>
      </c>
      <c r="B19" s="333"/>
      <c r="C19" s="334" t="s">
        <v>71</v>
      </c>
      <c r="D19" s="334"/>
      <c r="E19" s="37"/>
      <c r="F19" s="217" t="str">
        <f>VLOOKUP("text5",texte,u_sprache,FALSE)</f>
        <v>Minimal koordinierter Lohn</v>
      </c>
      <c r="G19" s="41"/>
      <c r="H19" s="213">
        <f>Berechnung_einzeln!B15</f>
        <v>3555</v>
      </c>
      <c r="P19" s="31"/>
      <c r="Q19" s="31"/>
      <c r="S19" s="31"/>
      <c r="V19" s="31"/>
      <c r="X19" s="31"/>
      <c r="Z19" s="31"/>
      <c r="AB19" s="36"/>
    </row>
    <row r="20" spans="1:28" s="3" customFormat="1" ht="15" hidden="1">
      <c r="A20" s="333" t="str">
        <f>VLOOKUP("zusatzplan",texte,u_sprache,FALSE)</f>
        <v>Zusatzplan</v>
      </c>
      <c r="B20" s="333"/>
      <c r="C20" s="334" t="s">
        <v>260</v>
      </c>
      <c r="D20" s="334"/>
      <c r="E20" s="37"/>
      <c r="F20" s="217" t="str">
        <f>VLOOKUP("ivgrad",texte,u_sprache,FALSE)</f>
        <v>Invaliditätsgrad</v>
      </c>
      <c r="G20" s="41"/>
      <c r="H20" s="291">
        <v>0.65</v>
      </c>
      <c r="P20" s="31"/>
      <c r="Q20" s="31"/>
      <c r="S20" s="31"/>
      <c r="V20" s="31"/>
      <c r="X20" s="31"/>
      <c r="Z20" s="31"/>
      <c r="AB20" s="36"/>
    </row>
    <row r="21" spans="1:28" s="3" customFormat="1" ht="15" hidden="1">
      <c r="A21" s="276"/>
      <c r="B21" s="276"/>
      <c r="E21" s="37"/>
      <c r="F21" s="217" t="str">
        <f>VLOOKUP("red_koa",texte,u_sprache,FALSE)</f>
        <v>Reduktion Koordinationsabzug</v>
      </c>
      <c r="G21" s="45"/>
      <c r="H21" s="258" t="str">
        <f>u_ivreduktion</f>
        <v>keine Reduktion</v>
      </c>
      <c r="I21" s="46"/>
      <c r="J21" s="47"/>
      <c r="P21" s="31"/>
      <c r="Q21" s="31"/>
      <c r="S21" s="31"/>
      <c r="V21" s="31"/>
      <c r="X21" s="31"/>
      <c r="Z21" s="31"/>
      <c r="AB21" s="36"/>
    </row>
    <row r="22" spans="1:28" s="3" customFormat="1" ht="15" hidden="1">
      <c r="A22" s="266"/>
      <c r="B22" s="266"/>
      <c r="C22" s="267"/>
      <c r="D22" s="267"/>
      <c r="E22" s="37"/>
      <c r="F22" s="217" t="str">
        <f>VLOOKUP("koa",texte,u_sprache,FALSE)</f>
        <v>Koordinationsabzug</v>
      </c>
      <c r="G22" s="41"/>
      <c r="H22" s="213">
        <f>Berechnung_einzeln!B16</f>
        <v>24885</v>
      </c>
      <c r="I22" s="46"/>
      <c r="J22" s="47"/>
      <c r="P22" s="31"/>
      <c r="Q22" s="31"/>
      <c r="S22" s="31"/>
      <c r="V22" s="31"/>
      <c r="X22" s="31"/>
      <c r="Z22" s="31"/>
      <c r="AB22" s="36"/>
    </row>
    <row r="23" spans="1:28" s="3" customFormat="1" ht="15.75" hidden="1">
      <c r="A23" s="48" t="str">
        <f>IF(u_vkrabatt&lt;&gt;0,VLOOKUP("hinweis1",texte,u_sprache,FALSE),"")</f>
        <v/>
      </c>
      <c r="B23" s="37"/>
      <c r="C23" s="49"/>
      <c r="D23" s="37"/>
      <c r="E23" s="37"/>
      <c r="F23" s="217" t="str">
        <f>VLOOKUP("vers_lohn",texte,u_sprache,FALSE)</f>
        <v>Versicherter Lohn</v>
      </c>
      <c r="G23" s="41"/>
      <c r="H23" s="213">
        <f>Berechnung_einzeln!B19</f>
        <v>30115</v>
      </c>
      <c r="I23" s="31"/>
      <c r="P23" s="31"/>
      <c r="Q23" s="31"/>
      <c r="S23" s="31"/>
      <c r="V23" s="31"/>
      <c r="X23" s="31"/>
      <c r="Z23" s="31"/>
      <c r="AB23" s="36"/>
    </row>
    <row r="24" spans="1:28" s="3" customFormat="1" ht="15.75" hidden="1">
      <c r="A24" s="48" t="str">
        <f>IF(u_vkrabatt&lt;&gt;0,VLOOKUP("hinweis2",texte,u_sprache,FALSE),"")</f>
        <v/>
      </c>
      <c r="B24" s="148"/>
      <c r="C24" s="147"/>
      <c r="D24" s="148"/>
      <c r="E24" s="148"/>
      <c r="I24" s="150"/>
      <c r="J24" s="149"/>
      <c r="K24" s="149"/>
      <c r="P24" s="31"/>
      <c r="Q24" s="31"/>
      <c r="S24" s="31"/>
      <c r="V24" s="31"/>
      <c r="X24" s="31"/>
      <c r="Z24" s="31"/>
      <c r="AB24" s="36"/>
    </row>
    <row r="25" spans="1:28" s="3" customFormat="1" ht="15.75" hidden="1">
      <c r="A25" s="147"/>
      <c r="B25" s="148"/>
      <c r="C25" s="147"/>
      <c r="D25" s="148"/>
      <c r="E25" s="148"/>
      <c r="F25" s="263"/>
      <c r="G25" s="45"/>
      <c r="H25" s="264"/>
      <c r="I25" s="150"/>
      <c r="J25" s="149"/>
      <c r="K25" s="149"/>
      <c r="P25" s="31"/>
      <c r="Q25" s="31"/>
      <c r="S25" s="31"/>
      <c r="V25" s="31"/>
      <c r="X25" s="31"/>
      <c r="Z25" s="31"/>
      <c r="AB25" s="36"/>
    </row>
    <row r="26" spans="1:28" s="3" customFormat="1" ht="15.75" hidden="1">
      <c r="A26" s="151" t="str">
        <f>VLOOKUP("basisplan",texte,u_sprache,FALSE)</f>
        <v>Basisplan</v>
      </c>
      <c r="B26" s="152"/>
      <c r="C26" s="147"/>
      <c r="D26" s="148"/>
      <c r="E26" s="148"/>
      <c r="F26" s="149"/>
      <c r="G26" s="149"/>
      <c r="H26" s="149"/>
      <c r="I26" s="150"/>
      <c r="J26" s="149"/>
      <c r="K26" s="149"/>
      <c r="P26" s="31"/>
      <c r="Q26" s="31"/>
      <c r="S26" s="31"/>
      <c r="V26" s="31"/>
      <c r="X26" s="31"/>
      <c r="Z26" s="31"/>
      <c r="AB26" s="36"/>
    </row>
    <row r="27" spans="1:28" ht="3.75" hidden="1" customHeight="1">
      <c r="A27" s="153"/>
      <c r="B27" s="154"/>
      <c r="C27" s="155"/>
      <c r="D27" s="156"/>
      <c r="E27" s="157"/>
      <c r="F27" s="158"/>
      <c r="G27" s="158"/>
      <c r="H27" s="158"/>
      <c r="I27" s="159"/>
      <c r="J27" s="160"/>
      <c r="K27" s="160"/>
      <c r="M27" s="22"/>
      <c r="N27" s="22"/>
      <c r="O27" s="22"/>
      <c r="P27" s="51"/>
      <c r="Q27" s="51"/>
      <c r="R27" s="22"/>
      <c r="S27" s="51"/>
      <c r="T27" s="22"/>
      <c r="U27" s="52"/>
      <c r="V27" s="47"/>
      <c r="W27" s="53"/>
      <c r="X27" s="54"/>
      <c r="Y27" s="53"/>
      <c r="Z27" s="54"/>
      <c r="AA27" s="53"/>
      <c r="AB27" s="55"/>
    </row>
    <row r="28" spans="1:28" ht="15" hidden="1" customHeight="1">
      <c r="A28" s="335" t="str">
        <f>VLOOKUP("sparprämie",texte,u_sprache,FALSE)</f>
        <v>Sparbeitrag</v>
      </c>
      <c r="B28" s="336"/>
      <c r="C28" s="337" t="str">
        <f>VLOOKUP("risikoprämie",texte,u_sprache,FALSE)</f>
        <v>Risikobeitrag</v>
      </c>
      <c r="D28" s="336"/>
      <c r="E28" s="335" t="str">
        <f>VLOOKUP("verwkosten",texte,u_sprache,FALSE)</f>
        <v>Verwaltungskosten</v>
      </c>
      <c r="F28" s="336"/>
      <c r="G28" s="335" t="str">
        <f>VLOOKUP("sifo",texte,u_sprache,FALSE)</f>
        <v>Beitrag Sicherheitsfonds</v>
      </c>
      <c r="H28" s="336"/>
      <c r="I28" s="350" t="str">
        <f>VLOOKUP("tot_prämie",texte,u_sprache,FALSE)</f>
        <v>Total Beitrag</v>
      </c>
      <c r="J28" s="337"/>
      <c r="K28" s="336"/>
      <c r="M28" s="22"/>
      <c r="N28" s="22"/>
      <c r="O28" s="22"/>
      <c r="P28" s="51"/>
      <c r="Q28" s="51"/>
      <c r="R28" s="22"/>
      <c r="S28" s="51"/>
      <c r="T28" s="22"/>
      <c r="U28" s="52"/>
      <c r="V28" s="47"/>
      <c r="W28" s="53"/>
      <c r="X28" s="54"/>
      <c r="Y28" s="53"/>
      <c r="Z28" s="54"/>
      <c r="AA28" s="53"/>
      <c r="AB28" s="55"/>
    </row>
    <row r="29" spans="1:28" ht="6.75" hidden="1" customHeight="1">
      <c r="A29" s="338"/>
      <c r="B29" s="339"/>
      <c r="C29" s="340"/>
      <c r="D29" s="339"/>
      <c r="E29" s="338"/>
      <c r="F29" s="339"/>
      <c r="G29" s="338"/>
      <c r="H29" s="339"/>
      <c r="I29" s="351"/>
      <c r="J29" s="340"/>
      <c r="K29" s="339"/>
      <c r="M29" s="50"/>
      <c r="N29" s="22"/>
      <c r="O29" s="22"/>
      <c r="P29" s="51"/>
      <c r="Q29" s="51"/>
      <c r="R29" s="22"/>
      <c r="S29" s="51"/>
      <c r="T29" s="22"/>
      <c r="U29" s="52"/>
      <c r="V29" s="47"/>
      <c r="W29" s="53"/>
      <c r="X29" s="54"/>
      <c r="Y29" s="53"/>
      <c r="Z29" s="54"/>
      <c r="AA29" s="53"/>
      <c r="AB29" s="55"/>
    </row>
    <row r="30" spans="1:28" s="53" customFormat="1" ht="12.75" hidden="1">
      <c r="A30" s="161" t="s">
        <v>24</v>
      </c>
      <c r="B30" s="162" t="str">
        <f>VLOOKUP("altersgutschrift",texte,u_sprache,FALSE)</f>
        <v>Altersgutschrift</v>
      </c>
      <c r="C30" s="163" t="s">
        <v>24</v>
      </c>
      <c r="D30" s="164" t="str">
        <f>VLOOKUP("beitrag",texte,u_sprache,FALSE)</f>
        <v>Beitrag</v>
      </c>
      <c r="E30" s="165" t="s">
        <v>24</v>
      </c>
      <c r="F30" s="164" t="str">
        <f>VLOOKUP("beitrag",texte,u_sprache,FALSE)</f>
        <v>Beitrag</v>
      </c>
      <c r="G30" s="165" t="s">
        <v>24</v>
      </c>
      <c r="H30" s="164" t="str">
        <f>VLOOKUP("beitrag",texte,u_sprache,FALSE)</f>
        <v>Beitrag</v>
      </c>
      <c r="I30" s="166" t="str">
        <f>VLOOKUP("tabelle",texte,u_sprache,FALSE)</f>
        <v>Tabelle</v>
      </c>
      <c r="J30" s="166" t="str">
        <f>VLOOKUP("netto",texte,u_sprache,FALSE)</f>
        <v>netto</v>
      </c>
      <c r="K30" s="164" t="str">
        <f>VLOOKUP("franken",texte,u_sprache,FALSE)</f>
        <v>CHF</v>
      </c>
      <c r="AB30" s="55"/>
    </row>
    <row r="31" spans="1:28" s="53" customFormat="1" ht="6" hidden="1" customHeight="1">
      <c r="A31" s="167"/>
      <c r="B31" s="168"/>
      <c r="C31" s="169"/>
      <c r="D31" s="168"/>
      <c r="E31" s="167"/>
      <c r="F31" s="168"/>
      <c r="G31" s="167"/>
      <c r="H31" s="164"/>
      <c r="I31" s="170"/>
      <c r="J31" s="170"/>
      <c r="K31" s="164"/>
      <c r="AB31" s="55"/>
    </row>
    <row r="32" spans="1:28" s="53" customFormat="1" ht="12.75" hidden="1">
      <c r="A32" s="171">
        <f>b_sparprämie_satz</f>
        <v>9.9010000000000001E-2</v>
      </c>
      <c r="B32" s="172">
        <f>b_sparprämie</f>
        <v>2981.7</v>
      </c>
      <c r="C32" s="173">
        <f>b_risiko_satz</f>
        <v>1.7999999999999999E-2</v>
      </c>
      <c r="D32" s="174">
        <f>b_risikoprämie</f>
        <v>542.1</v>
      </c>
      <c r="E32" s="175">
        <f>Berechnung_einzeln!B40</f>
        <v>1.1954175659970114E-2</v>
      </c>
      <c r="F32" s="172">
        <f>b_vkeff</f>
        <v>360</v>
      </c>
      <c r="G32" s="175">
        <f>b_sifo_satz</f>
        <v>1.1999999999999999E-3</v>
      </c>
      <c r="H32" s="172">
        <f>b_sifo</f>
        <v>36.1</v>
      </c>
      <c r="I32" s="176">
        <f>b_prämie_tot</f>
        <v>0.13220999999999999</v>
      </c>
      <c r="J32" s="176">
        <f>b_prämie_tot_netto</f>
        <v>0.13016436991532457</v>
      </c>
      <c r="K32" s="172">
        <f>b_prämie_ges</f>
        <v>3919.8999999999992</v>
      </c>
      <c r="AB32" s="55"/>
    </row>
    <row r="33" spans="1:28" s="53" customFormat="1" ht="9.75" hidden="1" customHeight="1">
      <c r="A33" s="177"/>
      <c r="B33" s="149"/>
      <c r="C33" s="149"/>
      <c r="D33" s="149"/>
      <c r="E33" s="149"/>
      <c r="F33" s="149"/>
      <c r="G33" s="149"/>
      <c r="H33" s="149"/>
      <c r="I33" s="150"/>
      <c r="J33" s="149"/>
      <c r="K33" s="178"/>
      <c r="AB33" s="55"/>
    </row>
    <row r="34" spans="1:28" s="53" customFormat="1" ht="15.75" hidden="1">
      <c r="A34" s="151" t="str">
        <f>VLOOKUP("zusatzplan",texte,u_sprache,FALSE)</f>
        <v>Zusatzplan</v>
      </c>
      <c r="B34" s="152"/>
      <c r="C34" s="179"/>
      <c r="D34" s="179"/>
      <c r="E34" s="149"/>
      <c r="F34" s="180"/>
      <c r="G34" s="180"/>
      <c r="H34" s="149"/>
      <c r="I34" s="150"/>
      <c r="J34" s="149"/>
      <c r="K34" s="181"/>
      <c r="AB34" s="55"/>
    </row>
    <row r="35" spans="1:28" s="53" customFormat="1" ht="4.5" hidden="1" customHeight="1">
      <c r="A35" s="150"/>
      <c r="B35" s="149"/>
      <c r="C35" s="149"/>
      <c r="D35" s="149"/>
      <c r="E35" s="182"/>
      <c r="F35" s="182"/>
      <c r="G35" s="183"/>
      <c r="H35" s="183"/>
      <c r="I35" s="184"/>
      <c r="J35" s="183"/>
      <c r="K35" s="181"/>
      <c r="AB35" s="55"/>
    </row>
    <row r="36" spans="1:28" s="53" customFormat="1" ht="12.75" hidden="1">
      <c r="A36" s="171" t="str">
        <f>b_sparprämie_satz_z</f>
        <v/>
      </c>
      <c r="B36" s="172">
        <f>b_sparprämie_z</f>
        <v>0</v>
      </c>
      <c r="C36" s="185"/>
      <c r="D36" s="185"/>
      <c r="E36" s="186"/>
      <c r="F36" s="187"/>
      <c r="G36" s="188"/>
      <c r="H36" s="188"/>
      <c r="I36" s="188"/>
      <c r="J36" s="188"/>
      <c r="K36" s="189">
        <f>B36</f>
        <v>0</v>
      </c>
      <c r="AB36" s="55"/>
    </row>
    <row r="37" spans="1:28" s="53" customFormat="1" ht="12.75" hidden="1">
      <c r="A37" s="190"/>
      <c r="B37" s="191"/>
      <c r="C37" s="185"/>
      <c r="D37" s="185"/>
      <c r="E37" s="186"/>
      <c r="F37" s="187"/>
      <c r="G37" s="188"/>
      <c r="H37" s="188"/>
      <c r="I37" s="188"/>
      <c r="J37" s="188"/>
      <c r="K37" s="181"/>
      <c r="AB37" s="55"/>
    </row>
    <row r="38" spans="1:28" s="53" customFormat="1" ht="13.5" hidden="1" thickBot="1">
      <c r="A38" s="192"/>
      <c r="B38" s="192"/>
      <c r="C38" s="193"/>
      <c r="D38" s="193"/>
      <c r="E38" s="194"/>
      <c r="F38" s="194"/>
      <c r="G38" s="195" t="str">
        <f>VLOOKUP("tot_prämie",texte,u_sprache,FALSE)</f>
        <v>Total Beitrag</v>
      </c>
      <c r="H38" s="196"/>
      <c r="I38" s="197"/>
      <c r="J38" s="197"/>
      <c r="K38" s="198">
        <f>SUM(K32:K36)</f>
        <v>3919.8999999999992</v>
      </c>
      <c r="AB38" s="55"/>
    </row>
    <row r="39" spans="1:28" s="53" customFormat="1" ht="13.5" hidden="1" thickTop="1">
      <c r="A39" s="251"/>
      <c r="B39" s="251"/>
      <c r="C39" s="200"/>
      <c r="D39" s="200"/>
      <c r="E39" s="186"/>
      <c r="F39" s="186"/>
      <c r="G39" s="201"/>
      <c r="H39" s="201"/>
      <c r="I39" s="202"/>
      <c r="J39" s="202"/>
      <c r="K39" s="201"/>
      <c r="AB39" s="55"/>
    </row>
    <row r="40" spans="1:28" s="53" customFormat="1" ht="13.5" hidden="1" thickBot="1">
      <c r="A40" s="203"/>
      <c r="B40" s="203"/>
      <c r="C40" s="204"/>
      <c r="D40" s="204"/>
      <c r="E40" s="188"/>
      <c r="F40" s="188"/>
      <c r="G40" s="205" t="str">
        <f>VLOOKUP("beitrag_an_max",texte,u_sprache,FALSE)</f>
        <v>Maximaler Beitrag des Arbeitnehmers</v>
      </c>
      <c r="H40" s="206"/>
      <c r="I40" s="207"/>
      <c r="J40" s="207"/>
      <c r="K40" s="208">
        <f>K38/2</f>
        <v>1959.9499999999996</v>
      </c>
      <c r="AB40" s="55"/>
    </row>
    <row r="41" spans="1:28" s="53" customFormat="1" ht="12.75">
      <c r="A41" s="188"/>
      <c r="B41" s="188"/>
      <c r="C41" s="209"/>
      <c r="D41" s="210"/>
      <c r="E41" s="188"/>
      <c r="F41" s="188"/>
      <c r="G41" s="188"/>
      <c r="H41" s="188"/>
      <c r="I41" s="188"/>
      <c r="J41" s="188"/>
      <c r="K41" s="188"/>
      <c r="AB41" s="55"/>
    </row>
    <row r="42" spans="1:28" s="53" customFormat="1" ht="12.75">
      <c r="C42" s="132"/>
      <c r="D42" s="132"/>
      <c r="AB42" s="55"/>
    </row>
    <row r="43" spans="1:28" s="53" customFormat="1" ht="12.75" hidden="1">
      <c r="AB43" s="55"/>
    </row>
    <row r="44" spans="1:28" s="53" customFormat="1" ht="12.75" hidden="1">
      <c r="AB44" s="55"/>
    </row>
    <row r="45" spans="1:28" s="53" customFormat="1" ht="12.75" hidden="1">
      <c r="AB45" s="55"/>
    </row>
    <row r="46" spans="1:28" s="53" customFormat="1" ht="12.75" hidden="1">
      <c r="AB46" s="55"/>
    </row>
    <row r="47" spans="1:28" s="53" customFormat="1" ht="12.75" hidden="1">
      <c r="AB47" s="55"/>
    </row>
    <row r="48" spans="1:28" s="53" customFormat="1" ht="12.75" hidden="1">
      <c r="AB48" s="55"/>
    </row>
    <row r="49" spans="2:28" s="53" customFormat="1" ht="12.75" hidden="1">
      <c r="AB49" s="55"/>
    </row>
    <row r="50" spans="2:28" s="53" customFormat="1" ht="12.75" hidden="1">
      <c r="AB50" s="55"/>
    </row>
    <row r="51" spans="2:28" s="53" customFormat="1" ht="12.75" hidden="1">
      <c r="AB51" s="55"/>
    </row>
    <row r="52" spans="2:28" s="53" customFormat="1" ht="12.75" hidden="1">
      <c r="AB52" s="55"/>
    </row>
    <row r="53" spans="2:28" s="53" customFormat="1" ht="12.75" hidden="1">
      <c r="B53" s="53" t="s">
        <v>246</v>
      </c>
      <c r="AB53" s="55"/>
    </row>
    <row r="54" spans="2:28" s="53" customFormat="1" ht="12.75" hidden="1">
      <c r="AB54" s="55"/>
    </row>
    <row r="55" spans="2:28" s="53" customFormat="1" ht="12.75" hidden="1">
      <c r="AB55" s="55"/>
    </row>
    <row r="56" spans="2:28" s="53" customFormat="1" ht="12.75" hidden="1">
      <c r="AB56" s="55"/>
    </row>
    <row r="57" spans="2:28" s="53" customFormat="1" ht="12.75" hidden="1">
      <c r="AB57" s="55"/>
    </row>
    <row r="58" spans="2:28" s="53" customFormat="1" ht="12.75" hidden="1">
      <c r="AB58" s="55"/>
    </row>
    <row r="59" spans="2:28" s="53" customFormat="1" ht="12.75" hidden="1">
      <c r="AB59" s="55"/>
    </row>
    <row r="60" spans="2:28" s="53" customFormat="1" ht="12.75" hidden="1">
      <c r="AB60" s="55"/>
    </row>
    <row r="61" spans="2:28" s="53" customFormat="1" ht="12.75" hidden="1">
      <c r="AB61" s="55"/>
    </row>
    <row r="62" spans="2:28" s="53" customFormat="1" ht="12.75" hidden="1">
      <c r="AB62" s="55"/>
    </row>
    <row r="63" spans="2:28" s="53" customFormat="1" ht="12.75" hidden="1">
      <c r="AB63" s="55"/>
    </row>
    <row r="64" spans="2:28" s="53" customFormat="1" ht="12.75" hidden="1">
      <c r="AB64" s="55"/>
    </row>
    <row r="65" spans="28:28" s="53" customFormat="1" ht="12.75" hidden="1">
      <c r="AB65" s="55"/>
    </row>
    <row r="66" spans="28:28" s="53" customFormat="1" ht="12.75" hidden="1">
      <c r="AB66" s="55"/>
    </row>
    <row r="67" spans="28:28" s="53" customFormat="1" ht="12.75" hidden="1">
      <c r="AB67" s="55"/>
    </row>
    <row r="68" spans="28:28" s="53" customFormat="1" ht="12.75" hidden="1">
      <c r="AB68" s="55"/>
    </row>
    <row r="69" spans="28:28" s="53" customFormat="1" ht="12.75" hidden="1">
      <c r="AB69" s="55"/>
    </row>
    <row r="70" spans="28:28" s="53" customFormat="1" ht="12.75" hidden="1">
      <c r="AB70" s="55"/>
    </row>
    <row r="71" spans="28:28" s="53" customFormat="1" ht="12.75" hidden="1">
      <c r="AB71" s="55"/>
    </row>
    <row r="72" spans="28:28" s="53" customFormat="1" ht="12.75" hidden="1">
      <c r="AB72" s="55"/>
    </row>
    <row r="73" spans="28:28" s="53" customFormat="1" ht="12.75" hidden="1">
      <c r="AB73" s="55"/>
    </row>
    <row r="74" spans="28:28" s="53" customFormat="1" ht="12.75" hidden="1">
      <c r="AB74" s="55"/>
    </row>
    <row r="75" spans="28:28" s="54" customFormat="1" ht="12.75" hidden="1">
      <c r="AB75" s="56"/>
    </row>
    <row r="76" spans="28:28" s="54" customFormat="1" ht="12.75" hidden="1">
      <c r="AB76" s="56"/>
    </row>
    <row r="77" spans="28:28" s="53" customFormat="1" ht="12.75" hidden="1">
      <c r="AB77" s="55"/>
    </row>
    <row r="78" spans="28:28" s="53" customFormat="1" ht="12.75" hidden="1">
      <c r="AB78" s="55"/>
    </row>
    <row r="79" spans="28:28" s="53" customFormat="1" ht="12.75" hidden="1">
      <c r="AB79" s="55"/>
    </row>
    <row r="80" spans="28:28" s="53" customFormat="1" ht="12.75" hidden="1">
      <c r="AB80" s="55"/>
    </row>
    <row r="81" spans="28:28" s="53" customFormat="1" ht="12.75" hidden="1">
      <c r="AB81" s="55"/>
    </row>
    <row r="82" spans="28:28" s="53" customFormat="1" ht="12.75" hidden="1">
      <c r="AB82" s="55"/>
    </row>
    <row r="83" spans="28:28" s="53" customFormat="1" ht="12.75" hidden="1">
      <c r="AB83" s="55"/>
    </row>
    <row r="84" spans="28:28" s="53" customFormat="1" ht="12.75" hidden="1">
      <c r="AB84" s="55"/>
    </row>
    <row r="85" spans="28:28" s="53" customFormat="1" ht="12.75" hidden="1">
      <c r="AB85" s="55"/>
    </row>
    <row r="86" spans="28:28" s="53" customFormat="1" ht="12.75" hidden="1">
      <c r="AB86" s="55"/>
    </row>
    <row r="87" spans="28:28" s="53" customFormat="1" ht="12.75" hidden="1">
      <c r="AB87" s="55"/>
    </row>
    <row r="88" spans="28:28" s="53" customFormat="1" ht="12.75" hidden="1">
      <c r="AB88" s="55"/>
    </row>
    <row r="89" spans="28:28" s="53" customFormat="1" ht="12.75" hidden="1">
      <c r="AB89" s="55"/>
    </row>
    <row r="90" spans="28:28" s="53" customFormat="1" ht="12.75" hidden="1">
      <c r="AB90" s="55"/>
    </row>
    <row r="91" spans="28:28" s="53" customFormat="1" ht="12.75" hidden="1">
      <c r="AB91" s="55"/>
    </row>
    <row r="92" spans="28:28" s="53" customFormat="1" ht="12.75" hidden="1">
      <c r="AB92" s="55"/>
    </row>
    <row r="93" spans="28:28" s="53" customFormat="1" ht="12.75" hidden="1">
      <c r="AB93" s="55"/>
    </row>
    <row r="94" spans="28:28" s="53" customFormat="1" ht="12.75" hidden="1">
      <c r="AB94" s="55"/>
    </row>
    <row r="95" spans="28:28" s="53" customFormat="1" ht="12.75" hidden="1">
      <c r="AB95" s="55"/>
    </row>
    <row r="96" spans="28:28" s="53" customFormat="1" ht="12.75" hidden="1">
      <c r="AB96" s="55"/>
    </row>
    <row r="97" spans="28:28" s="53" customFormat="1" ht="12.75" hidden="1">
      <c r="AB97" s="55"/>
    </row>
    <row r="98" spans="28:28" s="53" customFormat="1" ht="12.75" hidden="1">
      <c r="AB98" s="55"/>
    </row>
    <row r="99" spans="28:28" s="53" customFormat="1" ht="12.75" hidden="1">
      <c r="AB99" s="55"/>
    </row>
    <row r="100" spans="28:28" s="53" customFormat="1" ht="12.75" hidden="1">
      <c r="AB100" s="55"/>
    </row>
    <row r="101" spans="28:28" s="53" customFormat="1" ht="12.75" hidden="1">
      <c r="AB101" s="55"/>
    </row>
    <row r="102" spans="28:28" s="53" customFormat="1" ht="12.75" hidden="1">
      <c r="AB102" s="55"/>
    </row>
    <row r="103" spans="28:28" s="53" customFormat="1" ht="12.75" hidden="1">
      <c r="AB103" s="55"/>
    </row>
    <row r="104" spans="28:28" s="53" customFormat="1" ht="12.75" hidden="1">
      <c r="AB104" s="55"/>
    </row>
    <row r="105" spans="28:28" s="53" customFormat="1" ht="12.75" hidden="1">
      <c r="AB105" s="55"/>
    </row>
    <row r="106" spans="28:28" s="53" customFormat="1" ht="12.75" hidden="1">
      <c r="AB106" s="55"/>
    </row>
    <row r="107" spans="28:28" s="53" customFormat="1" ht="12.75" hidden="1">
      <c r="AB107" s="55"/>
    </row>
    <row r="108" spans="28:28" s="53" customFormat="1" ht="12.75" hidden="1">
      <c r="AB108" s="55"/>
    </row>
    <row r="109" spans="28:28" s="53" customFormat="1" ht="12.75" hidden="1">
      <c r="AB109" s="55"/>
    </row>
    <row r="110" spans="28:28" s="53" customFormat="1" ht="12.75" hidden="1">
      <c r="AB110" s="55"/>
    </row>
    <row r="111" spans="28:28" s="53" customFormat="1" ht="12.75" hidden="1">
      <c r="AB111" s="55"/>
    </row>
    <row r="112" spans="28:28" s="53" customFormat="1" ht="12.75" hidden="1">
      <c r="AB112" s="55"/>
    </row>
    <row r="113" spans="28:28" s="53" customFormat="1" ht="12.75" hidden="1">
      <c r="AB113" s="55"/>
    </row>
    <row r="114" spans="28:28" s="53" customFormat="1" ht="12.75" hidden="1">
      <c r="AB114" s="55"/>
    </row>
    <row r="115" spans="28:28" s="53" customFormat="1" ht="12.75" hidden="1">
      <c r="AB115" s="55"/>
    </row>
    <row r="116" spans="28:28" s="53" customFormat="1" ht="12.75" hidden="1">
      <c r="AB116" s="55"/>
    </row>
    <row r="117" spans="28:28" s="53" customFormat="1" ht="12.75" hidden="1">
      <c r="AB117" s="55"/>
    </row>
    <row r="118" spans="28:28" s="53" customFormat="1" ht="12.75" hidden="1">
      <c r="AB118" s="55"/>
    </row>
    <row r="119" spans="28:28" s="53" customFormat="1" ht="12.75" hidden="1">
      <c r="AB119" s="55"/>
    </row>
    <row r="120" spans="28:28" s="53" customFormat="1" ht="12.75" hidden="1">
      <c r="AB120" s="55"/>
    </row>
    <row r="121" spans="28:28" s="53" customFormat="1" ht="12.75" hidden="1">
      <c r="AB121" s="55"/>
    </row>
    <row r="122" spans="28:28" s="53" customFormat="1" ht="12.75" hidden="1">
      <c r="AB122" s="55"/>
    </row>
    <row r="123" spans="28:28" s="53" customFormat="1" ht="12.75" hidden="1">
      <c r="AB123" s="55"/>
    </row>
    <row r="124" spans="28:28" s="53" customFormat="1" ht="12.75" hidden="1">
      <c r="AB124" s="55"/>
    </row>
    <row r="125" spans="28:28" s="53" customFormat="1" ht="12.75" hidden="1">
      <c r="AB125" s="55"/>
    </row>
    <row r="126" spans="28:28" s="53" customFormat="1" ht="12.75" hidden="1">
      <c r="AB126" s="55"/>
    </row>
    <row r="127" spans="28:28" s="53" customFormat="1" ht="12.75" hidden="1">
      <c r="AB127" s="55"/>
    </row>
    <row r="128" spans="28:28" s="53" customFormat="1" ht="12.75" hidden="1">
      <c r="AB128" s="55"/>
    </row>
    <row r="129" spans="28:28" s="53" customFormat="1" ht="12.75" hidden="1">
      <c r="AB129" s="55"/>
    </row>
    <row r="130" spans="28:28" s="53" customFormat="1" ht="12.75" hidden="1">
      <c r="AB130" s="55"/>
    </row>
    <row r="131" spans="28:28" s="53" customFormat="1" ht="12.75" hidden="1">
      <c r="AB131" s="55"/>
    </row>
    <row r="132" spans="28:28" s="53" customFormat="1" ht="12.75" hidden="1">
      <c r="AB132" s="55"/>
    </row>
    <row r="133" spans="28:28" s="53" customFormat="1" ht="12.75" hidden="1">
      <c r="AB133" s="55"/>
    </row>
    <row r="134" spans="28:28" s="53" customFormat="1" ht="12.75" hidden="1">
      <c r="AB134" s="55"/>
    </row>
    <row r="135" spans="28:28" s="53" customFormat="1" ht="12.75" hidden="1">
      <c r="AB135" s="55"/>
    </row>
    <row r="136" spans="28:28" s="53" customFormat="1" ht="12.75" hidden="1">
      <c r="AB136" s="55"/>
    </row>
    <row r="137" spans="28:28" s="53" customFormat="1" ht="12.75" hidden="1">
      <c r="AB137" s="55"/>
    </row>
    <row r="138" spans="28:28" s="53" customFormat="1" ht="12.75" hidden="1">
      <c r="AB138" s="55"/>
    </row>
    <row r="139" spans="28:28" s="53" customFormat="1" ht="12.75" hidden="1">
      <c r="AB139" s="55"/>
    </row>
    <row r="140" spans="28:28" s="53" customFormat="1" ht="12.75" hidden="1">
      <c r="AB140" s="55"/>
    </row>
    <row r="141" spans="28:28" s="53" customFormat="1" ht="12.75" hidden="1">
      <c r="AB141" s="55"/>
    </row>
    <row r="142" spans="28:28" s="53" customFormat="1" ht="12.75" hidden="1">
      <c r="AB142" s="55"/>
    </row>
    <row r="143" spans="28:28" s="53" customFormat="1" ht="12.75" hidden="1">
      <c r="AB143" s="55"/>
    </row>
    <row r="144" spans="28:28" s="53" customFormat="1" ht="12.75" hidden="1">
      <c r="AB144" s="55"/>
    </row>
    <row r="145" spans="28:28" s="53" customFormat="1" ht="12.75" hidden="1">
      <c r="AB145" s="55"/>
    </row>
    <row r="146" spans="28:28" s="53" customFormat="1" ht="12.75" hidden="1">
      <c r="AB146" s="55"/>
    </row>
    <row r="147" spans="28:28" s="53" customFormat="1" ht="12.75" hidden="1">
      <c r="AB147" s="55"/>
    </row>
    <row r="148" spans="28:28" s="53" customFormat="1" ht="12.75" hidden="1">
      <c r="AB148" s="55"/>
    </row>
    <row r="149" spans="28:28" s="53" customFormat="1" ht="12.75" hidden="1">
      <c r="AB149" s="55"/>
    </row>
    <row r="150" spans="28:28" s="53" customFormat="1" ht="12.75" hidden="1">
      <c r="AB150" s="55"/>
    </row>
    <row r="151" spans="28:28" s="53" customFormat="1" ht="12.75" hidden="1">
      <c r="AB151" s="55"/>
    </row>
    <row r="152" spans="28:28" s="53" customFormat="1" ht="12.75" hidden="1">
      <c r="AB152" s="55"/>
    </row>
    <row r="153" spans="28:28" s="53" customFormat="1" ht="12.75" hidden="1">
      <c r="AB153" s="55"/>
    </row>
    <row r="154" spans="28:28" s="53" customFormat="1" ht="12.75" hidden="1">
      <c r="AB154" s="55"/>
    </row>
    <row r="155" spans="28:28" s="53" customFormat="1" ht="12.75" hidden="1">
      <c r="AB155" s="55"/>
    </row>
    <row r="156" spans="28:28" s="53" customFormat="1" ht="12.75" hidden="1">
      <c r="AB156" s="55"/>
    </row>
    <row r="157" spans="28:28" s="53" customFormat="1" ht="12.75" hidden="1">
      <c r="AB157" s="55"/>
    </row>
    <row r="158" spans="28:28" s="53" customFormat="1" ht="12.75" hidden="1">
      <c r="AB158" s="55"/>
    </row>
    <row r="159" spans="28:28" s="53" customFormat="1" ht="12.75" hidden="1">
      <c r="AB159" s="55"/>
    </row>
    <row r="160" spans="28:28" s="53" customFormat="1" ht="12.75" hidden="1">
      <c r="AB160" s="55"/>
    </row>
    <row r="161" spans="28:28" s="53" customFormat="1" ht="12.75" hidden="1">
      <c r="AB161" s="55"/>
    </row>
    <row r="162" spans="28:28" s="53" customFormat="1" ht="12.75" hidden="1">
      <c r="AB162" s="55"/>
    </row>
    <row r="163" spans="28:28" s="53" customFormat="1" ht="12.75" hidden="1">
      <c r="AB163" s="55"/>
    </row>
    <row r="164" spans="28:28" s="53" customFormat="1" ht="12.75" hidden="1">
      <c r="AB164" s="55"/>
    </row>
    <row r="165" spans="28:28" s="53" customFormat="1" ht="12.75" hidden="1">
      <c r="AB165" s="55"/>
    </row>
    <row r="166" spans="28:28" s="53" customFormat="1" ht="12.75" hidden="1">
      <c r="AB166" s="55"/>
    </row>
    <row r="167" spans="28:28" s="53" customFormat="1" ht="12.75" hidden="1">
      <c r="AB167" s="55"/>
    </row>
    <row r="168" spans="28:28" s="53" customFormat="1" ht="12.75" hidden="1">
      <c r="AB168" s="55"/>
    </row>
    <row r="169" spans="28:28" s="53" customFormat="1" ht="12.75" hidden="1">
      <c r="AB169" s="55"/>
    </row>
    <row r="170" spans="28:28" s="53" customFormat="1" ht="12.75" hidden="1">
      <c r="AB170" s="55"/>
    </row>
    <row r="171" spans="28:28" s="53" customFormat="1" ht="12.75" hidden="1">
      <c r="AB171" s="55"/>
    </row>
    <row r="172" spans="28:28" s="53" customFormat="1" ht="12.75" hidden="1">
      <c r="AB172" s="55"/>
    </row>
    <row r="173" spans="28:28" s="53" customFormat="1" ht="12.75" hidden="1">
      <c r="AB173" s="55"/>
    </row>
    <row r="174" spans="28:28" s="53" customFormat="1" ht="12.75" hidden="1">
      <c r="AB174" s="55"/>
    </row>
    <row r="175" spans="28:28" s="53" customFormat="1" ht="12.75" hidden="1">
      <c r="AB175" s="55"/>
    </row>
    <row r="176" spans="28:28" s="53" customFormat="1" ht="12.75" hidden="1">
      <c r="AB176" s="55"/>
    </row>
    <row r="177" spans="28:28" s="53" customFormat="1" ht="12.75" hidden="1">
      <c r="AB177" s="55"/>
    </row>
    <row r="178" spans="28:28" s="53" customFormat="1" ht="12.75" hidden="1">
      <c r="AB178" s="55"/>
    </row>
    <row r="179" spans="28:28" s="53" customFormat="1" ht="12.75" hidden="1">
      <c r="AB179" s="55"/>
    </row>
    <row r="180" spans="28:28" s="53" customFormat="1" ht="12.75" hidden="1">
      <c r="AB180" s="55"/>
    </row>
    <row r="181" spans="28:28" s="53" customFormat="1" ht="12.75" hidden="1">
      <c r="AB181" s="55"/>
    </row>
    <row r="182" spans="28:28" s="53" customFormat="1" ht="12.75" hidden="1">
      <c r="AB182" s="55"/>
    </row>
    <row r="183" spans="28:28" s="53" customFormat="1" ht="12.75" hidden="1">
      <c r="AB183" s="55"/>
    </row>
    <row r="184" spans="28:28" s="53" customFormat="1" ht="12.75" hidden="1">
      <c r="AB184" s="55"/>
    </row>
    <row r="185" spans="28:28" s="53" customFormat="1" ht="12.75" hidden="1">
      <c r="AB185" s="55"/>
    </row>
    <row r="186" spans="28:28" s="53" customFormat="1" ht="12.75" hidden="1">
      <c r="AB186" s="55"/>
    </row>
    <row r="187" spans="28:28" s="53" customFormat="1" ht="12.75" hidden="1">
      <c r="AB187" s="55"/>
    </row>
    <row r="188" spans="28:28" s="53" customFormat="1" ht="12.75" hidden="1">
      <c r="AB188" s="55"/>
    </row>
    <row r="189" spans="28:28" s="53" customFormat="1" ht="12.75" hidden="1">
      <c r="AB189" s="55"/>
    </row>
    <row r="190" spans="28:28" s="53" customFormat="1" ht="12.75" hidden="1">
      <c r="AB190" s="55"/>
    </row>
    <row r="191" spans="28:28" s="53" customFormat="1" ht="12.75" hidden="1">
      <c r="AB191" s="55"/>
    </row>
    <row r="192" spans="28:28" s="53" customFormat="1" ht="12.75" hidden="1">
      <c r="AB192" s="55"/>
    </row>
    <row r="193" spans="28:28" s="53" customFormat="1" ht="12.75" hidden="1">
      <c r="AB193" s="55"/>
    </row>
    <row r="194" spans="28:28" s="53" customFormat="1" ht="12.75" hidden="1">
      <c r="AB194" s="55"/>
    </row>
    <row r="195" spans="28:28" s="53" customFormat="1" ht="12.75" hidden="1">
      <c r="AB195" s="55"/>
    </row>
    <row r="196" spans="28:28" s="53" customFormat="1" ht="12.75" hidden="1">
      <c r="AB196" s="55"/>
    </row>
    <row r="197" spans="28:28" s="53" customFormat="1" ht="12.75" hidden="1">
      <c r="AB197" s="55"/>
    </row>
    <row r="198" spans="28:28" s="53" customFormat="1" ht="12.75" hidden="1">
      <c r="AB198" s="55"/>
    </row>
    <row r="199" spans="28:28" s="53" customFormat="1" ht="12.75" hidden="1">
      <c r="AB199" s="55"/>
    </row>
    <row r="200" spans="28:28" s="53" customFormat="1" ht="12.75" hidden="1">
      <c r="AB200" s="55"/>
    </row>
    <row r="201" spans="28:28" s="53" customFormat="1" ht="12.75" hidden="1">
      <c r="AB201" s="55"/>
    </row>
    <row r="202" spans="28:28" s="53" customFormat="1" ht="12.75" hidden="1">
      <c r="AB202" s="55"/>
    </row>
    <row r="203" spans="28:28" s="53" customFormat="1" ht="12.75" hidden="1">
      <c r="AB203" s="55"/>
    </row>
    <row r="204" spans="28:28" s="53" customFormat="1" ht="12.75" hidden="1">
      <c r="AB204" s="55"/>
    </row>
    <row r="205" spans="28:28" s="53" customFormat="1" ht="12.75" hidden="1">
      <c r="AB205" s="55"/>
    </row>
    <row r="206" spans="28:28" s="53" customFormat="1" ht="12.75" hidden="1">
      <c r="AB206" s="55"/>
    </row>
    <row r="207" spans="28:28" s="53" customFormat="1" ht="12.75" hidden="1">
      <c r="AB207" s="55"/>
    </row>
    <row r="208" spans="28:28" s="53" customFormat="1" ht="12.75" hidden="1">
      <c r="AB208" s="55"/>
    </row>
    <row r="209" spans="28:28" s="53" customFormat="1" ht="12.75" hidden="1">
      <c r="AB209" s="55"/>
    </row>
    <row r="210" spans="28:28" s="53" customFormat="1" ht="12.75" hidden="1">
      <c r="AB210" s="55"/>
    </row>
    <row r="211" spans="28:28" s="53" customFormat="1" ht="12.75" hidden="1">
      <c r="AB211" s="55"/>
    </row>
    <row r="212" spans="28:28" s="53" customFormat="1" ht="12.75" hidden="1">
      <c r="AB212" s="55"/>
    </row>
    <row r="213" spans="28:28" s="53" customFormat="1" ht="12.75" hidden="1">
      <c r="AB213" s="55"/>
    </row>
    <row r="214" spans="28:28" s="53" customFormat="1" ht="12.75" hidden="1">
      <c r="AB214" s="55"/>
    </row>
    <row r="215" spans="28:28" s="53" customFormat="1" ht="12.75" hidden="1">
      <c r="AB215" s="55"/>
    </row>
    <row r="216" spans="28:28" s="53" customFormat="1" ht="12.75" hidden="1">
      <c r="AB216" s="55"/>
    </row>
    <row r="217" spans="28:28" s="53" customFormat="1" ht="12.75" hidden="1">
      <c r="AB217" s="55"/>
    </row>
    <row r="218" spans="28:28" s="53" customFormat="1" ht="12.75" hidden="1">
      <c r="AB218" s="55"/>
    </row>
    <row r="219" spans="28:28" s="53" customFormat="1" ht="12.75" hidden="1">
      <c r="AB219" s="55"/>
    </row>
    <row r="220" spans="28:28" s="53" customFormat="1" ht="12.75" hidden="1">
      <c r="AB220" s="55"/>
    </row>
    <row r="221" spans="28:28" s="53" customFormat="1" ht="12.75" hidden="1">
      <c r="AB221" s="55"/>
    </row>
    <row r="222" spans="28:28" s="53" customFormat="1" ht="12.75" hidden="1">
      <c r="AB222" s="55"/>
    </row>
    <row r="223" spans="28:28" s="53" customFormat="1" ht="12.75" hidden="1">
      <c r="AB223" s="55"/>
    </row>
    <row r="224" spans="28:28" s="53" customFormat="1" ht="12.75" hidden="1">
      <c r="AB224" s="55"/>
    </row>
    <row r="225" spans="28:28" s="53" customFormat="1" ht="12.75" hidden="1">
      <c r="AB225" s="55"/>
    </row>
    <row r="226" spans="28:28" s="53" customFormat="1" ht="12.75" hidden="1">
      <c r="AB226" s="55"/>
    </row>
    <row r="227" spans="28:28" s="53" customFormat="1" ht="12.75" hidden="1">
      <c r="AB227" s="55"/>
    </row>
    <row r="228" spans="28:28" s="53" customFormat="1" ht="12.75" hidden="1">
      <c r="AB228" s="55"/>
    </row>
    <row r="229" spans="28:28" s="53" customFormat="1" ht="12.75" hidden="1">
      <c r="AB229" s="55"/>
    </row>
    <row r="230" spans="28:28" s="53" customFormat="1" ht="12.75" hidden="1">
      <c r="AB230" s="55"/>
    </row>
    <row r="231" spans="28:28" s="53" customFormat="1" ht="12.75" hidden="1">
      <c r="AB231" s="55"/>
    </row>
    <row r="232" spans="28:28" s="53" customFormat="1" ht="12.75" hidden="1">
      <c r="AB232" s="55"/>
    </row>
    <row r="233" spans="28:28" s="53" customFormat="1" ht="12.75" hidden="1">
      <c r="AB233" s="55"/>
    </row>
    <row r="234" spans="28:28" s="53" customFormat="1" ht="12.75" hidden="1">
      <c r="AB234" s="55"/>
    </row>
    <row r="235" spans="28:28" s="53" customFormat="1" ht="12.75" hidden="1">
      <c r="AB235" s="55"/>
    </row>
    <row r="236" spans="28:28" s="53" customFormat="1" ht="12.75" hidden="1">
      <c r="AB236" s="55"/>
    </row>
    <row r="237" spans="28:28" s="53" customFormat="1" ht="12.75" hidden="1">
      <c r="AB237" s="55"/>
    </row>
    <row r="238" spans="28:28" s="53" customFormat="1" ht="12.75" hidden="1">
      <c r="AB238" s="55"/>
    </row>
    <row r="239" spans="28:28" s="53" customFormat="1" ht="12.75" hidden="1">
      <c r="AB239" s="55"/>
    </row>
    <row r="240" spans="28:28" s="53" customFormat="1" ht="12.75" hidden="1">
      <c r="AB240" s="55"/>
    </row>
    <row r="241" spans="28:28" s="53" customFormat="1" ht="12.75" hidden="1">
      <c r="AB241" s="55"/>
    </row>
    <row r="242" spans="28:28" s="53" customFormat="1" ht="12.75" hidden="1">
      <c r="AB242" s="55"/>
    </row>
    <row r="243" spans="28:28" s="53" customFormat="1" ht="12.75" hidden="1">
      <c r="AB243" s="55"/>
    </row>
    <row r="244" spans="28:28" s="53" customFormat="1" ht="12.75" hidden="1">
      <c r="AB244" s="55"/>
    </row>
    <row r="245" spans="28:28" s="53" customFormat="1" ht="12.75" hidden="1">
      <c r="AB245" s="55"/>
    </row>
    <row r="246" spans="28:28" s="53" customFormat="1" ht="12.75" hidden="1">
      <c r="AB246" s="55"/>
    </row>
    <row r="247" spans="28:28" s="53" customFormat="1" ht="12.75" hidden="1">
      <c r="AB247" s="55"/>
    </row>
    <row r="248" spans="28:28" s="53" customFormat="1" ht="12.75" hidden="1">
      <c r="AB248" s="55"/>
    </row>
    <row r="249" spans="28:28" s="53" customFormat="1" ht="12.75" hidden="1">
      <c r="AB249" s="55"/>
    </row>
    <row r="250" spans="28:28" s="53" customFormat="1" ht="12.75" hidden="1">
      <c r="AB250" s="55"/>
    </row>
    <row r="251" spans="28:28" s="53" customFormat="1" ht="12.75" hidden="1">
      <c r="AB251" s="55"/>
    </row>
    <row r="252" spans="28:28" s="53" customFormat="1" ht="12.75" hidden="1">
      <c r="AB252" s="55"/>
    </row>
    <row r="253" spans="28:28" s="53" customFormat="1" ht="12.75" hidden="1">
      <c r="AB253" s="55"/>
    </row>
    <row r="254" spans="28:28" s="53" customFormat="1" ht="12.75" hidden="1">
      <c r="AB254" s="55"/>
    </row>
    <row r="255" spans="28:28" s="53" customFormat="1" ht="12.75" hidden="1">
      <c r="AB255" s="55"/>
    </row>
    <row r="256" spans="28:28" s="53" customFormat="1" ht="12.75" hidden="1">
      <c r="AB256" s="55"/>
    </row>
    <row r="257" spans="28:28" s="53" customFormat="1" ht="12.75" hidden="1">
      <c r="AB257" s="55"/>
    </row>
    <row r="258" spans="28:28" s="53" customFormat="1" ht="12.75" hidden="1">
      <c r="AB258" s="55"/>
    </row>
    <row r="259" spans="28:28" s="53" customFormat="1" ht="12.75" hidden="1">
      <c r="AB259" s="55"/>
    </row>
    <row r="260" spans="28:28" s="53" customFormat="1" ht="12.75" hidden="1">
      <c r="AB260" s="55"/>
    </row>
    <row r="261" spans="28:28" s="53" customFormat="1" ht="12.75" hidden="1">
      <c r="AB261" s="55"/>
    </row>
    <row r="262" spans="28:28" s="53" customFormat="1" ht="12.75" hidden="1">
      <c r="AB262" s="55"/>
    </row>
    <row r="263" spans="28:28" s="53" customFormat="1" ht="12.75" hidden="1">
      <c r="AB263" s="55"/>
    </row>
    <row r="264" spans="28:28" s="53" customFormat="1" ht="12.75" hidden="1">
      <c r="AB264" s="55"/>
    </row>
    <row r="265" spans="28:28" s="53" customFormat="1" ht="12.75" hidden="1">
      <c r="AB265" s="55"/>
    </row>
    <row r="266" spans="28:28" s="53" customFormat="1" ht="12.75" hidden="1">
      <c r="AB266" s="55"/>
    </row>
    <row r="267" spans="28:28" s="53" customFormat="1" ht="12.75" hidden="1">
      <c r="AB267" s="55"/>
    </row>
    <row r="268" spans="28:28" s="53" customFormat="1" ht="12.75" hidden="1">
      <c r="AB268" s="55"/>
    </row>
    <row r="269" spans="28:28" s="53" customFormat="1" ht="12.75" hidden="1">
      <c r="AB269" s="55"/>
    </row>
    <row r="270" spans="28:28" s="53" customFormat="1" ht="12.75" hidden="1">
      <c r="AB270" s="55"/>
    </row>
    <row r="271" spans="28:28" s="53" customFormat="1" ht="12.75" hidden="1">
      <c r="AB271" s="55"/>
    </row>
    <row r="272" spans="28:28" s="53" customFormat="1" ht="12.75" hidden="1">
      <c r="AB272" s="55"/>
    </row>
    <row r="273" spans="28:28" s="53" customFormat="1" ht="12.75" hidden="1">
      <c r="AB273" s="55"/>
    </row>
    <row r="274" spans="28:28" s="53" customFormat="1" ht="12.75" hidden="1">
      <c r="AB274" s="55"/>
    </row>
    <row r="275" spans="28:28" s="53" customFormat="1" ht="12.75" hidden="1">
      <c r="AB275" s="55"/>
    </row>
    <row r="276" spans="28:28" s="53" customFormat="1" ht="12.75" hidden="1">
      <c r="AB276" s="55"/>
    </row>
    <row r="277" spans="28:28" s="53" customFormat="1" ht="12.75" hidden="1">
      <c r="AB277" s="55"/>
    </row>
    <row r="278" spans="28:28" s="53" customFormat="1" ht="12.75" hidden="1">
      <c r="AB278" s="55"/>
    </row>
    <row r="279" spans="28:28" s="53" customFormat="1" ht="12.75" hidden="1">
      <c r="AB279" s="55"/>
    </row>
    <row r="280" spans="28:28" s="53" customFormat="1" ht="12.75" hidden="1">
      <c r="AB280" s="55"/>
    </row>
    <row r="281" spans="28:28" s="53" customFormat="1" ht="12.75" hidden="1">
      <c r="AB281" s="55"/>
    </row>
    <row r="282" spans="28:28" s="53" customFormat="1" ht="12.75" hidden="1">
      <c r="AB282" s="55"/>
    </row>
    <row r="283" spans="28:28" s="53" customFormat="1" ht="12.75" hidden="1">
      <c r="AB283" s="55"/>
    </row>
    <row r="284" spans="28:28" s="53" customFormat="1" ht="12.75" hidden="1">
      <c r="AB284" s="55"/>
    </row>
    <row r="285" spans="28:28" s="53" customFormat="1" ht="12.75" hidden="1">
      <c r="AB285" s="55"/>
    </row>
    <row r="286" spans="28:28" s="53" customFormat="1" ht="12.75" hidden="1">
      <c r="AB286" s="55"/>
    </row>
    <row r="287" spans="28:28" s="53" customFormat="1" ht="12.75" hidden="1">
      <c r="AB287" s="55"/>
    </row>
    <row r="288" spans="28:28" s="53" customFormat="1" ht="12.75" hidden="1">
      <c r="AB288" s="55"/>
    </row>
    <row r="289" spans="28:28" s="53" customFormat="1" ht="12.75" hidden="1">
      <c r="AB289" s="55"/>
    </row>
    <row r="290" spans="28:28" s="53" customFormat="1" ht="12.75" hidden="1">
      <c r="AB290" s="55"/>
    </row>
    <row r="291" spans="28:28" s="53" customFormat="1" ht="12.75" hidden="1">
      <c r="AB291" s="55"/>
    </row>
    <row r="292" spans="28:28" s="53" customFormat="1" ht="12.75" hidden="1">
      <c r="AB292" s="55"/>
    </row>
    <row r="293" spans="28:28" s="53" customFormat="1" ht="12.75" hidden="1">
      <c r="AB293" s="55"/>
    </row>
    <row r="294" spans="28:28" s="53" customFormat="1" ht="12.75" hidden="1">
      <c r="AB294" s="55"/>
    </row>
    <row r="295" spans="28:28" s="53" customFormat="1" ht="12.75" hidden="1">
      <c r="AB295" s="55"/>
    </row>
    <row r="296" spans="28:28" s="53" customFormat="1" ht="12.75" hidden="1">
      <c r="AB296" s="55"/>
    </row>
    <row r="297" spans="28:28" s="53" customFormat="1" ht="12.75" hidden="1">
      <c r="AB297" s="55"/>
    </row>
    <row r="298" spans="28:28" s="53" customFormat="1" ht="12.75" hidden="1">
      <c r="AB298" s="55"/>
    </row>
    <row r="299" spans="28:28" s="53" customFormat="1" ht="12.75" hidden="1">
      <c r="AB299" s="55"/>
    </row>
    <row r="300" spans="28:28" s="53" customFormat="1" ht="12.75" hidden="1">
      <c r="AB300" s="55"/>
    </row>
    <row r="301" spans="28:28" s="53" customFormat="1" ht="12.75" hidden="1">
      <c r="AB301" s="55"/>
    </row>
    <row r="302" spans="28:28" s="53" customFormat="1" ht="12.75" hidden="1">
      <c r="AB302" s="55"/>
    </row>
    <row r="303" spans="28:28" s="53" customFormat="1" ht="12.75" hidden="1">
      <c r="AB303" s="55"/>
    </row>
    <row r="304" spans="28:28" s="53" customFormat="1" ht="12.75" hidden="1">
      <c r="AB304" s="55"/>
    </row>
    <row r="305" spans="28:28" s="53" customFormat="1" ht="12.75" hidden="1">
      <c r="AB305" s="55"/>
    </row>
    <row r="306" spans="28:28" s="53" customFormat="1" ht="12.75" hidden="1">
      <c r="AB306" s="55"/>
    </row>
    <row r="307" spans="28:28" s="53" customFormat="1" ht="12.75" hidden="1">
      <c r="AB307" s="55"/>
    </row>
    <row r="308" spans="28:28" s="53" customFormat="1" ht="12.75" hidden="1">
      <c r="AB308" s="55"/>
    </row>
    <row r="309" spans="28:28" s="53" customFormat="1" ht="12.75" hidden="1">
      <c r="AB309" s="55"/>
    </row>
    <row r="310" spans="28:28" s="53" customFormat="1" ht="12.75" hidden="1">
      <c r="AB310" s="55"/>
    </row>
    <row r="311" spans="28:28" s="53" customFormat="1" ht="12.75" hidden="1">
      <c r="AB311" s="55"/>
    </row>
    <row r="312" spans="28:28" s="53" customFormat="1" ht="12.75" hidden="1">
      <c r="AB312" s="55"/>
    </row>
    <row r="313" spans="28:28" s="53" customFormat="1" ht="12.75" hidden="1">
      <c r="AB313" s="55"/>
    </row>
    <row r="314" spans="28:28" s="53" customFormat="1" ht="12.75" hidden="1">
      <c r="AB314" s="55"/>
    </row>
    <row r="315" spans="28:28" s="53" customFormat="1" ht="12.75" hidden="1">
      <c r="AB315" s="55"/>
    </row>
    <row r="316" spans="28:28" s="53" customFormat="1" ht="12.75" hidden="1">
      <c r="AB316" s="55"/>
    </row>
    <row r="317" spans="28:28" s="53" customFormat="1" ht="12.75" hidden="1">
      <c r="AB317" s="55"/>
    </row>
    <row r="318" spans="28:28" s="53" customFormat="1" ht="12.75" hidden="1">
      <c r="AB318" s="55"/>
    </row>
    <row r="319" spans="28:28" s="53" customFormat="1" ht="12.75" hidden="1">
      <c r="AB319" s="55"/>
    </row>
    <row r="320" spans="28:28" s="53" customFormat="1" ht="12.75" hidden="1">
      <c r="AB320" s="55"/>
    </row>
    <row r="321" spans="28:28" s="53" customFormat="1" ht="12.75" hidden="1">
      <c r="AB321" s="55"/>
    </row>
    <row r="322" spans="28:28" s="53" customFormat="1" ht="12.75" hidden="1">
      <c r="AB322" s="55"/>
    </row>
    <row r="323" spans="28:28" s="53" customFormat="1" ht="12.75" hidden="1">
      <c r="AB323" s="55"/>
    </row>
    <row r="324" spans="28:28" s="53" customFormat="1" ht="12.75" hidden="1">
      <c r="AB324" s="55"/>
    </row>
    <row r="325" spans="28:28" s="53" customFormat="1" ht="12.75" hidden="1">
      <c r="AB325" s="55"/>
    </row>
    <row r="326" spans="28:28" s="53" customFormat="1" ht="12.75" hidden="1">
      <c r="AB326" s="55"/>
    </row>
    <row r="327" spans="28:28" s="53" customFormat="1" ht="12.75" hidden="1">
      <c r="AB327" s="55"/>
    </row>
    <row r="328" spans="28:28" s="53" customFormat="1" ht="12.75" hidden="1">
      <c r="AB328" s="55"/>
    </row>
    <row r="329" spans="28:28" s="53" customFormat="1" ht="12.75" hidden="1">
      <c r="AB329" s="55"/>
    </row>
    <row r="330" spans="28:28" s="53" customFormat="1" ht="12.75" hidden="1">
      <c r="AB330" s="55"/>
    </row>
    <row r="331" spans="28:28" s="53" customFormat="1" ht="12.75" hidden="1">
      <c r="AB331" s="55"/>
    </row>
    <row r="332" spans="28:28" s="53" customFormat="1" ht="12.75" hidden="1">
      <c r="AB332" s="55"/>
    </row>
    <row r="333" spans="28:28" s="53" customFormat="1" ht="12.75" hidden="1">
      <c r="AB333" s="55"/>
    </row>
    <row r="334" spans="28:28" s="53" customFormat="1" ht="12.75" hidden="1">
      <c r="AB334" s="55"/>
    </row>
    <row r="335" spans="28:28" s="53" customFormat="1" ht="12.75" hidden="1">
      <c r="AB335" s="55"/>
    </row>
    <row r="336" spans="28:28" s="53" customFormat="1" ht="12.75" hidden="1">
      <c r="AB336" s="55"/>
    </row>
    <row r="337" spans="28:28" s="53" customFormat="1" ht="12.75" hidden="1">
      <c r="AB337" s="55"/>
    </row>
    <row r="338" spans="28:28" s="53" customFormat="1" ht="12.75" hidden="1">
      <c r="AB338" s="55"/>
    </row>
    <row r="339" spans="28:28" s="53" customFormat="1" ht="12.75" hidden="1">
      <c r="AB339" s="55"/>
    </row>
    <row r="340" spans="28:28" s="53" customFormat="1" ht="12.75" hidden="1">
      <c r="AB340" s="55"/>
    </row>
    <row r="341" spans="28:28" s="53" customFormat="1" ht="12.75" hidden="1">
      <c r="AB341" s="55"/>
    </row>
    <row r="342" spans="28:28" s="53" customFormat="1" ht="12.75" hidden="1">
      <c r="AB342" s="55"/>
    </row>
    <row r="343" spans="28:28" s="53" customFormat="1" ht="12.75" hidden="1">
      <c r="AB343" s="55"/>
    </row>
    <row r="344" spans="28:28" s="53" customFormat="1" ht="12.75" hidden="1">
      <c r="AB344" s="55"/>
    </row>
    <row r="345" spans="28:28" s="53" customFormat="1" ht="12.75" hidden="1">
      <c r="AB345" s="55"/>
    </row>
    <row r="346" spans="28:28" s="53" customFormat="1" ht="12.75" hidden="1">
      <c r="AB346" s="55"/>
    </row>
    <row r="347" spans="28:28" s="53" customFormat="1" ht="12.75" hidden="1">
      <c r="AB347" s="55"/>
    </row>
    <row r="348" spans="28:28" s="53" customFormat="1" ht="12.75" hidden="1">
      <c r="AB348" s="55"/>
    </row>
    <row r="349" spans="28:28" s="53" customFormat="1" ht="12.75" hidden="1">
      <c r="AB349" s="55"/>
    </row>
    <row r="350" spans="28:28" s="53" customFormat="1" ht="12.75" hidden="1">
      <c r="AB350" s="55"/>
    </row>
    <row r="351" spans="28:28" s="53" customFormat="1" ht="12.75" hidden="1">
      <c r="AB351" s="55"/>
    </row>
    <row r="352" spans="28:28" s="53" customFormat="1" ht="12.75" hidden="1">
      <c r="AB352" s="55"/>
    </row>
    <row r="353" spans="28:28" s="53" customFormat="1" ht="12.75" hidden="1">
      <c r="AB353" s="55"/>
    </row>
    <row r="354" spans="28:28" s="53" customFormat="1" ht="12.75" hidden="1">
      <c r="AB354" s="55"/>
    </row>
    <row r="355" spans="28:28" s="53" customFormat="1" ht="12.75" hidden="1">
      <c r="AB355" s="55"/>
    </row>
    <row r="356" spans="28:28" s="53" customFormat="1" ht="12.75" hidden="1">
      <c r="AB356" s="55"/>
    </row>
    <row r="357" spans="28:28" s="53" customFormat="1" ht="12.75" hidden="1">
      <c r="AB357" s="55"/>
    </row>
    <row r="358" spans="28:28" s="53" customFormat="1" ht="12.75" hidden="1">
      <c r="AB358" s="55"/>
    </row>
    <row r="359" spans="28:28" s="53" customFormat="1" ht="12.75" hidden="1">
      <c r="AB359" s="55"/>
    </row>
    <row r="360" spans="28:28" s="53" customFormat="1" ht="12.75" hidden="1">
      <c r="AB360" s="55"/>
    </row>
    <row r="361" spans="28:28" s="53" customFormat="1" ht="12.75" hidden="1">
      <c r="AB361" s="55"/>
    </row>
    <row r="362" spans="28:28" s="53" customFormat="1" ht="12.75" hidden="1">
      <c r="AB362" s="55"/>
    </row>
    <row r="363" spans="28:28" s="53" customFormat="1" ht="12.75" hidden="1">
      <c r="AB363" s="55"/>
    </row>
    <row r="364" spans="28:28" s="53" customFormat="1" ht="12.75" hidden="1">
      <c r="AB364" s="55"/>
    </row>
    <row r="365" spans="28:28" s="53" customFormat="1" ht="12.75" hidden="1">
      <c r="AB365" s="55"/>
    </row>
    <row r="366" spans="28:28" s="53" customFormat="1" ht="12.75" hidden="1">
      <c r="AB366" s="55"/>
    </row>
    <row r="367" spans="28:28" s="53" customFormat="1" ht="12.75" hidden="1">
      <c r="AB367" s="55"/>
    </row>
    <row r="368" spans="28:28" s="53" customFormat="1" ht="12.75" hidden="1">
      <c r="AB368" s="55"/>
    </row>
    <row r="369" spans="28:28" s="53" customFormat="1" ht="12.75" hidden="1">
      <c r="AB369" s="55"/>
    </row>
    <row r="370" spans="28:28" s="53" customFormat="1" ht="12.75" hidden="1">
      <c r="AB370" s="55"/>
    </row>
    <row r="371" spans="28:28" s="53" customFormat="1" ht="12.75" hidden="1">
      <c r="AB371" s="55"/>
    </row>
    <row r="372" spans="28:28" s="53" customFormat="1" ht="12.75" hidden="1">
      <c r="AB372" s="55"/>
    </row>
    <row r="373" spans="28:28" s="53" customFormat="1" ht="12.75" hidden="1">
      <c r="AB373" s="55"/>
    </row>
    <row r="374" spans="28:28" s="53" customFormat="1" ht="12.75" hidden="1">
      <c r="AB374" s="55"/>
    </row>
    <row r="375" spans="28:28" s="53" customFormat="1" ht="12.75" hidden="1">
      <c r="AB375" s="55"/>
    </row>
    <row r="376" spans="28:28" s="53" customFormat="1" ht="12.75" hidden="1">
      <c r="AB376" s="55"/>
    </row>
    <row r="377" spans="28:28" s="53" customFormat="1" ht="12.75" hidden="1">
      <c r="AB377" s="55"/>
    </row>
    <row r="378" spans="28:28" s="53" customFormat="1" ht="12.75" hidden="1">
      <c r="AB378" s="55"/>
    </row>
    <row r="379" spans="28:28" s="53" customFormat="1" ht="12.75" hidden="1">
      <c r="AB379" s="55"/>
    </row>
    <row r="380" spans="28:28" s="53" customFormat="1" ht="12.75" hidden="1">
      <c r="AB380" s="55"/>
    </row>
    <row r="381" spans="28:28" s="53" customFormat="1" ht="12.75" hidden="1">
      <c r="AB381" s="55"/>
    </row>
    <row r="382" spans="28:28" s="53" customFormat="1" ht="12.75" hidden="1">
      <c r="AB382" s="55"/>
    </row>
    <row r="383" spans="28:28" s="53" customFormat="1" ht="12.75" hidden="1">
      <c r="AB383" s="55"/>
    </row>
    <row r="384" spans="28:28" s="53" customFormat="1" ht="12.75" hidden="1">
      <c r="AB384" s="55"/>
    </row>
    <row r="385" spans="28:28" s="53" customFormat="1" ht="12.75" hidden="1">
      <c r="AB385" s="55"/>
    </row>
    <row r="386" spans="28:28" s="53" customFormat="1" ht="12.75" hidden="1">
      <c r="AB386" s="55"/>
    </row>
    <row r="387" spans="28:28" s="53" customFormat="1" ht="12.75" hidden="1">
      <c r="AB387" s="55"/>
    </row>
    <row r="388" spans="28:28" s="53" customFormat="1" ht="12.75" hidden="1">
      <c r="AB388" s="55"/>
    </row>
    <row r="389" spans="28:28" s="53" customFormat="1" ht="12.75" hidden="1">
      <c r="AB389" s="55"/>
    </row>
    <row r="390" spans="28:28" s="53" customFormat="1" ht="12.75" hidden="1">
      <c r="AB390" s="55"/>
    </row>
    <row r="391" spans="28:28" s="53" customFormat="1" ht="12.75" hidden="1">
      <c r="AB391" s="55"/>
    </row>
    <row r="392" spans="28:28" s="53" customFormat="1" ht="12.75" hidden="1">
      <c r="AB392" s="55"/>
    </row>
    <row r="393" spans="28:28" s="53" customFormat="1" ht="12.75" hidden="1">
      <c r="AB393" s="55"/>
    </row>
    <row r="394" spans="28:28" s="53" customFormat="1" ht="12.75" hidden="1">
      <c r="AB394" s="55"/>
    </row>
    <row r="395" spans="28:28" s="53" customFormat="1" ht="12.75" hidden="1">
      <c r="AB395" s="55"/>
    </row>
    <row r="396" spans="28:28" s="53" customFormat="1" ht="12.75" hidden="1">
      <c r="AB396" s="55"/>
    </row>
    <row r="397" spans="28:28" s="53" customFormat="1" ht="12.75" hidden="1">
      <c r="AB397" s="55"/>
    </row>
    <row r="398" spans="28:28" s="53" customFormat="1" ht="12.75" hidden="1">
      <c r="AB398" s="55"/>
    </row>
    <row r="399" spans="28:28" s="53" customFormat="1" ht="12.75" hidden="1">
      <c r="AB399" s="55"/>
    </row>
    <row r="400" spans="28:28" s="53" customFormat="1" ht="12.75" hidden="1">
      <c r="AB400" s="55"/>
    </row>
    <row r="401" spans="28:28" s="53" customFormat="1" ht="12.75" hidden="1">
      <c r="AB401" s="55"/>
    </row>
    <row r="402" spans="28:28" s="53" customFormat="1" ht="12.75" hidden="1">
      <c r="AB402" s="55"/>
    </row>
    <row r="403" spans="28:28" s="53" customFormat="1" ht="12.75" hidden="1">
      <c r="AB403" s="55"/>
    </row>
    <row r="404" spans="28:28" s="53" customFormat="1" ht="12.75" hidden="1">
      <c r="AB404" s="55"/>
    </row>
    <row r="405" spans="28:28" s="53" customFormat="1" ht="12.75" hidden="1">
      <c r="AB405" s="55"/>
    </row>
    <row r="406" spans="28:28" s="53" customFormat="1" ht="12.75" hidden="1">
      <c r="AB406" s="55"/>
    </row>
    <row r="407" spans="28:28" s="53" customFormat="1" ht="12.75" hidden="1">
      <c r="AB407" s="55"/>
    </row>
    <row r="408" spans="28:28" s="53" customFormat="1" ht="12.75" hidden="1">
      <c r="AB408" s="55"/>
    </row>
    <row r="409" spans="28:28" s="53" customFormat="1" ht="12.75" hidden="1">
      <c r="AB409" s="55"/>
    </row>
    <row r="410" spans="28:28" s="53" customFormat="1" ht="12.75" hidden="1">
      <c r="AB410" s="55"/>
    </row>
    <row r="411" spans="28:28" s="53" customFormat="1" ht="12.75" hidden="1">
      <c r="AB411" s="55"/>
    </row>
    <row r="412" spans="28:28" s="53" customFormat="1" ht="12.75" hidden="1">
      <c r="AB412" s="55"/>
    </row>
    <row r="413" spans="28:28" s="53" customFormat="1" ht="12.75" hidden="1">
      <c r="AB413" s="55"/>
    </row>
    <row r="414" spans="28:28" s="53" customFormat="1" ht="12.75" hidden="1">
      <c r="AB414" s="55"/>
    </row>
    <row r="415" spans="28:28" s="53" customFormat="1" ht="12.75" hidden="1">
      <c r="AB415" s="55"/>
    </row>
    <row r="416" spans="28:28" s="53" customFormat="1" ht="12.75" hidden="1">
      <c r="AB416" s="55"/>
    </row>
    <row r="417" spans="28:28" s="53" customFormat="1" ht="12.75" hidden="1">
      <c r="AB417" s="55"/>
    </row>
    <row r="418" spans="28:28" s="53" customFormat="1" ht="12.75" hidden="1">
      <c r="AB418" s="55"/>
    </row>
    <row r="419" spans="28:28" s="53" customFormat="1" ht="12.75" hidden="1">
      <c r="AB419" s="55"/>
    </row>
    <row r="420" spans="28:28" s="53" customFormat="1" ht="12.75" hidden="1">
      <c r="AB420" s="55"/>
    </row>
    <row r="421" spans="28:28" s="53" customFormat="1" ht="12.75" hidden="1">
      <c r="AB421" s="55"/>
    </row>
    <row r="422" spans="28:28" s="53" customFormat="1" ht="12.75" hidden="1">
      <c r="AB422" s="55"/>
    </row>
    <row r="423" spans="28:28" s="53" customFormat="1" ht="12.75" hidden="1">
      <c r="AB423" s="55"/>
    </row>
    <row r="424" spans="28:28" s="53" customFormat="1" ht="12.75" hidden="1">
      <c r="AB424" s="55"/>
    </row>
    <row r="425" spans="28:28" s="53" customFormat="1" ht="12.75" hidden="1">
      <c r="AB425" s="55"/>
    </row>
    <row r="426" spans="28:28" s="53" customFormat="1" ht="12.75" hidden="1">
      <c r="AB426" s="55"/>
    </row>
    <row r="427" spans="28:28" s="53" customFormat="1" ht="12.75" hidden="1">
      <c r="AB427" s="55"/>
    </row>
    <row r="428" spans="28:28" s="53" customFormat="1" ht="12.75" hidden="1">
      <c r="AB428" s="55"/>
    </row>
    <row r="429" spans="28:28" s="53" customFormat="1" ht="12.75" hidden="1">
      <c r="AB429" s="55"/>
    </row>
    <row r="430" spans="28:28" s="53" customFormat="1" ht="12.75" hidden="1">
      <c r="AB430" s="55"/>
    </row>
    <row r="431" spans="28:28" s="53" customFormat="1" ht="12.75" hidden="1">
      <c r="AB431" s="55"/>
    </row>
    <row r="432" spans="28:28" s="53" customFormat="1" ht="12.75" hidden="1">
      <c r="AB432" s="55"/>
    </row>
    <row r="433" spans="28:28" s="53" customFormat="1" ht="12.75" hidden="1">
      <c r="AB433" s="55"/>
    </row>
    <row r="434" spans="28:28" s="53" customFormat="1" ht="12.75" hidden="1">
      <c r="AB434" s="55"/>
    </row>
    <row r="435" spans="28:28" s="53" customFormat="1" ht="12.75" hidden="1">
      <c r="AB435" s="55"/>
    </row>
    <row r="436" spans="28:28" s="53" customFormat="1" ht="12.75" hidden="1">
      <c r="AB436" s="55"/>
    </row>
    <row r="437" spans="28:28" s="53" customFormat="1" ht="12.75" hidden="1">
      <c r="AB437" s="55"/>
    </row>
    <row r="438" spans="28:28" s="53" customFormat="1" ht="12.75" hidden="1">
      <c r="AB438" s="55"/>
    </row>
    <row r="439" spans="28:28" s="53" customFormat="1" ht="12.75" hidden="1">
      <c r="AB439" s="55"/>
    </row>
    <row r="440" spans="28:28" s="53" customFormat="1" ht="12.75" hidden="1">
      <c r="AB440" s="55"/>
    </row>
    <row r="441" spans="28:28" s="53" customFormat="1" ht="12.75" hidden="1">
      <c r="AB441" s="55"/>
    </row>
    <row r="442" spans="28:28" s="53" customFormat="1" ht="12.75" hidden="1">
      <c r="AB442" s="55"/>
    </row>
    <row r="443" spans="28:28" s="53" customFormat="1" ht="12.75" hidden="1">
      <c r="AB443" s="55"/>
    </row>
    <row r="444" spans="28:28" s="53" customFormat="1" ht="12.75" hidden="1">
      <c r="AB444" s="55"/>
    </row>
    <row r="445" spans="28:28" s="53" customFormat="1" ht="12.75" hidden="1">
      <c r="AB445" s="55"/>
    </row>
    <row r="446" spans="28:28" s="53" customFormat="1" ht="12.75" hidden="1">
      <c r="AB446" s="55"/>
    </row>
    <row r="447" spans="28:28" s="53" customFormat="1" ht="12.75" hidden="1">
      <c r="AB447" s="55"/>
    </row>
    <row r="448" spans="28:28" s="53" customFormat="1" ht="12.75" hidden="1">
      <c r="AB448" s="55"/>
    </row>
    <row r="449" spans="28:28" s="53" customFormat="1" ht="12.75" hidden="1">
      <c r="AB449" s="55"/>
    </row>
    <row r="450" spans="28:28" s="53" customFormat="1" ht="12.75" hidden="1">
      <c r="AB450" s="55"/>
    </row>
    <row r="451" spans="28:28" s="53" customFormat="1" ht="12.75" hidden="1">
      <c r="AB451" s="55"/>
    </row>
    <row r="452" spans="28:28" s="53" customFormat="1" ht="12.75" hidden="1">
      <c r="AB452" s="55"/>
    </row>
    <row r="453" spans="28:28" s="53" customFormat="1" ht="12.75" hidden="1">
      <c r="AB453" s="55"/>
    </row>
    <row r="454" spans="28:28" s="53" customFormat="1" ht="12.75" hidden="1">
      <c r="AB454" s="55"/>
    </row>
    <row r="455" spans="28:28" s="53" customFormat="1" ht="12.75" hidden="1">
      <c r="AB455" s="55"/>
    </row>
    <row r="456" spans="28:28" s="53" customFormat="1" ht="12.75" hidden="1">
      <c r="AB456" s="55"/>
    </row>
    <row r="457" spans="28:28" s="53" customFormat="1" ht="12.75" hidden="1">
      <c r="AB457" s="55"/>
    </row>
    <row r="458" spans="28:28" s="53" customFormat="1" ht="12.75" hidden="1">
      <c r="AB458" s="55"/>
    </row>
    <row r="459" spans="28:28" s="53" customFormat="1" ht="12.75" hidden="1">
      <c r="AB459" s="55"/>
    </row>
    <row r="460" spans="28:28" s="53" customFormat="1" ht="12.75" hidden="1">
      <c r="AB460" s="55"/>
    </row>
    <row r="461" spans="28:28" s="53" customFormat="1" ht="12.75" hidden="1">
      <c r="AB461" s="55"/>
    </row>
    <row r="462" spans="28:28" s="53" customFormat="1" ht="12.75" hidden="1">
      <c r="AB462" s="55"/>
    </row>
    <row r="463" spans="28:28" s="53" customFormat="1" ht="12.75" hidden="1">
      <c r="AB463" s="55"/>
    </row>
    <row r="464" spans="28:28" s="53" customFormat="1" ht="12.75" hidden="1">
      <c r="AB464" s="55"/>
    </row>
    <row r="465" spans="28:28" s="53" customFormat="1" ht="12.75" hidden="1">
      <c r="AB465" s="55"/>
    </row>
    <row r="466" spans="28:28" s="53" customFormat="1" ht="12.75" hidden="1">
      <c r="AB466" s="55"/>
    </row>
    <row r="467" spans="28:28" s="53" customFormat="1" ht="12.75" hidden="1">
      <c r="AB467" s="55"/>
    </row>
    <row r="468" spans="28:28" s="53" customFormat="1" ht="12.75" hidden="1">
      <c r="AB468" s="55"/>
    </row>
    <row r="469" spans="28:28" s="53" customFormat="1" ht="12.75" hidden="1">
      <c r="AB469" s="55"/>
    </row>
    <row r="470" spans="28:28" s="53" customFormat="1" ht="12.75" hidden="1">
      <c r="AB470" s="55"/>
    </row>
    <row r="471" spans="28:28" s="53" customFormat="1" ht="12.75" hidden="1">
      <c r="AB471" s="55"/>
    </row>
    <row r="472" spans="28:28" s="53" customFormat="1" ht="12.75" hidden="1">
      <c r="AB472" s="55"/>
    </row>
    <row r="473" spans="28:28" s="53" customFormat="1" ht="12.75" hidden="1">
      <c r="AB473" s="55"/>
    </row>
    <row r="474" spans="28:28" s="53" customFormat="1" ht="12.75" hidden="1">
      <c r="AB474" s="55"/>
    </row>
    <row r="475" spans="28:28" s="53" customFormat="1" ht="12.75" hidden="1">
      <c r="AB475" s="55"/>
    </row>
    <row r="476" spans="28:28" s="53" customFormat="1" ht="12.75" hidden="1">
      <c r="AB476" s="55"/>
    </row>
    <row r="477" spans="28:28" s="53" customFormat="1" ht="12.75" hidden="1">
      <c r="AB477" s="55"/>
    </row>
    <row r="478" spans="28:28" s="53" customFormat="1" ht="12.75" hidden="1">
      <c r="AB478" s="55"/>
    </row>
    <row r="479" spans="28:28" s="53" customFormat="1" ht="12.75" hidden="1">
      <c r="AB479" s="55"/>
    </row>
    <row r="480" spans="28:28" s="53" customFormat="1" ht="12.75" hidden="1">
      <c r="AB480" s="55"/>
    </row>
    <row r="481" spans="28:28" s="53" customFormat="1" ht="12.75" hidden="1">
      <c r="AB481" s="55"/>
    </row>
    <row r="482" spans="28:28" s="53" customFormat="1" ht="12.75" hidden="1">
      <c r="AB482" s="55"/>
    </row>
    <row r="483" spans="28:28" s="53" customFormat="1" ht="12.75" hidden="1">
      <c r="AB483" s="55"/>
    </row>
    <row r="484" spans="28:28" s="53" customFormat="1" ht="12.75" hidden="1">
      <c r="AB484" s="55"/>
    </row>
    <row r="485" spans="28:28" s="53" customFormat="1" ht="12.75" hidden="1">
      <c r="AB485" s="55"/>
    </row>
    <row r="486" spans="28:28" s="53" customFormat="1" ht="12.75" hidden="1">
      <c r="AB486" s="55"/>
    </row>
    <row r="487" spans="28:28" s="53" customFormat="1" ht="12.75" hidden="1">
      <c r="AB487" s="55"/>
    </row>
    <row r="488" spans="28:28" s="53" customFormat="1" ht="12.75" hidden="1">
      <c r="AB488" s="55"/>
    </row>
    <row r="489" spans="28:28" s="53" customFormat="1" ht="12.75" hidden="1">
      <c r="AB489" s="55"/>
    </row>
    <row r="490" spans="28:28" s="53" customFormat="1" ht="12.75" hidden="1">
      <c r="AB490" s="55"/>
    </row>
    <row r="491" spans="28:28" s="53" customFormat="1" ht="12.75" hidden="1">
      <c r="AB491" s="55"/>
    </row>
    <row r="492" spans="28:28" s="53" customFormat="1" ht="12.75" hidden="1">
      <c r="AB492" s="55"/>
    </row>
    <row r="493" spans="28:28" s="53" customFormat="1" ht="12.75" hidden="1">
      <c r="AB493" s="55"/>
    </row>
    <row r="494" spans="28:28" s="53" customFormat="1" ht="12.75" hidden="1">
      <c r="AB494" s="55"/>
    </row>
    <row r="495" spans="28:28" s="53" customFormat="1" ht="12.75" hidden="1">
      <c r="AB495" s="55"/>
    </row>
    <row r="496" spans="28:28" s="53" customFormat="1" ht="12.75" hidden="1">
      <c r="AB496" s="55"/>
    </row>
    <row r="497" spans="28:28" s="53" customFormat="1" ht="12.75" hidden="1">
      <c r="AB497" s="55"/>
    </row>
    <row r="498" spans="28:28" s="53" customFormat="1" ht="12.75" hidden="1">
      <c r="AB498" s="55"/>
    </row>
    <row r="499" spans="28:28" s="53" customFormat="1" ht="12.75" hidden="1">
      <c r="AB499" s="55"/>
    </row>
    <row r="500" spans="28:28" s="53" customFormat="1" ht="12.75" hidden="1">
      <c r="AB500" s="55"/>
    </row>
    <row r="501" spans="28:28" s="53" customFormat="1" ht="12.75" hidden="1">
      <c r="AB501" s="55"/>
    </row>
    <row r="502" spans="28:28" s="53" customFormat="1" ht="12.75" hidden="1">
      <c r="AB502" s="55"/>
    </row>
    <row r="503" spans="28:28" s="53" customFormat="1" ht="12.75" hidden="1">
      <c r="AB503" s="55"/>
    </row>
    <row r="504" spans="28:28" s="53" customFormat="1" ht="12.75" hidden="1">
      <c r="AB504" s="55"/>
    </row>
    <row r="505" spans="28:28" s="53" customFormat="1" ht="12.75" hidden="1">
      <c r="AB505" s="55"/>
    </row>
    <row r="506" spans="28:28" s="53" customFormat="1" ht="12.75" hidden="1">
      <c r="AB506" s="55"/>
    </row>
    <row r="507" spans="28:28" s="53" customFormat="1" ht="12.75" hidden="1">
      <c r="AB507" s="55"/>
    </row>
    <row r="508" spans="28:28" s="53" customFormat="1" ht="12.75" hidden="1">
      <c r="AB508" s="55"/>
    </row>
    <row r="509" spans="28:28" s="53" customFormat="1" ht="12.75" hidden="1">
      <c r="AB509" s="55"/>
    </row>
    <row r="510" spans="28:28" s="53" customFormat="1" ht="12.75" hidden="1">
      <c r="AB510" s="55"/>
    </row>
    <row r="511" spans="28:28" s="53" customFormat="1" ht="12.75" hidden="1">
      <c r="AB511" s="55"/>
    </row>
    <row r="512" spans="28:28" s="53" customFormat="1" ht="12.75" hidden="1">
      <c r="AB512" s="55"/>
    </row>
    <row r="513" spans="28:28" s="53" customFormat="1" ht="12.75" hidden="1">
      <c r="AB513" s="55"/>
    </row>
    <row r="514" spans="28:28" s="53" customFormat="1" ht="12.75" hidden="1">
      <c r="AB514" s="55"/>
    </row>
    <row r="515" spans="28:28" s="53" customFormat="1" ht="12.75" hidden="1">
      <c r="AB515" s="55"/>
    </row>
    <row r="516" spans="28:28" s="53" customFormat="1" ht="12.75" hidden="1">
      <c r="AB516" s="55"/>
    </row>
    <row r="517" spans="28:28" s="53" customFormat="1" ht="12.75" hidden="1">
      <c r="AB517" s="55"/>
    </row>
    <row r="518" spans="28:28" s="53" customFormat="1" ht="12.75" hidden="1">
      <c r="AB518" s="55"/>
    </row>
    <row r="519" spans="28:28" s="53" customFormat="1" ht="12.75" hidden="1">
      <c r="AB519" s="55"/>
    </row>
    <row r="520" spans="28:28" s="53" customFormat="1" ht="12.75" hidden="1">
      <c r="AB520" s="55"/>
    </row>
    <row r="521" spans="28:28" s="53" customFormat="1" ht="12.75" hidden="1">
      <c r="AB521" s="55"/>
    </row>
    <row r="522" spans="28:28" s="53" customFormat="1" ht="12.75" hidden="1">
      <c r="AB522" s="55"/>
    </row>
    <row r="523" spans="28:28" s="53" customFormat="1" ht="12.75" hidden="1">
      <c r="AB523" s="55"/>
    </row>
    <row r="524" spans="28:28" s="53" customFormat="1" ht="12.75" hidden="1">
      <c r="AB524" s="55"/>
    </row>
    <row r="525" spans="28:28" s="53" customFormat="1" ht="12.75" hidden="1">
      <c r="AB525" s="55"/>
    </row>
    <row r="526" spans="28:28" s="53" customFormat="1" ht="12.75" hidden="1">
      <c r="AB526" s="55"/>
    </row>
    <row r="527" spans="28:28" s="53" customFormat="1" ht="12.75" hidden="1">
      <c r="AB527" s="55"/>
    </row>
    <row r="528" spans="28:28" s="53" customFormat="1" ht="12.75" hidden="1">
      <c r="AB528" s="55"/>
    </row>
    <row r="529" spans="28:28" s="53" customFormat="1" ht="12.75" hidden="1">
      <c r="AB529" s="55"/>
    </row>
    <row r="530" spans="28:28" s="53" customFormat="1" ht="12.75" hidden="1">
      <c r="AB530" s="55"/>
    </row>
    <row r="531" spans="28:28" s="53" customFormat="1" ht="12.75" hidden="1">
      <c r="AB531" s="55"/>
    </row>
    <row r="532" spans="28:28" s="53" customFormat="1" ht="12.75" hidden="1">
      <c r="AB532" s="55"/>
    </row>
    <row r="533" spans="28:28" s="53" customFormat="1" ht="12.75" hidden="1">
      <c r="AB533" s="55"/>
    </row>
    <row r="534" spans="28:28" s="53" customFormat="1" ht="12.75" hidden="1">
      <c r="AB534" s="55"/>
    </row>
    <row r="535" spans="28:28" s="53" customFormat="1" ht="12.75" hidden="1">
      <c r="AB535" s="55"/>
    </row>
    <row r="536" spans="28:28" s="53" customFormat="1" ht="12.75" hidden="1">
      <c r="AB536" s="55"/>
    </row>
    <row r="537" spans="28:28" s="53" customFormat="1" ht="12.75" hidden="1">
      <c r="AB537" s="55"/>
    </row>
    <row r="538" spans="28:28" s="53" customFormat="1" ht="12.75" hidden="1">
      <c r="AB538" s="55"/>
    </row>
    <row r="539" spans="28:28" s="53" customFormat="1" ht="12.75" hidden="1">
      <c r="AB539" s="55"/>
    </row>
    <row r="540" spans="28:28" s="53" customFormat="1" ht="12.75" hidden="1">
      <c r="AB540" s="55"/>
    </row>
    <row r="541" spans="28:28" s="53" customFormat="1" ht="12.75" hidden="1">
      <c r="AB541" s="55"/>
    </row>
    <row r="542" spans="28:28" s="53" customFormat="1" ht="12.75" hidden="1">
      <c r="AB542" s="55"/>
    </row>
    <row r="543" spans="28:28" s="53" customFormat="1" ht="12.75" hidden="1">
      <c r="AB543" s="55"/>
    </row>
    <row r="544" spans="28:28" s="53" customFormat="1" ht="12.75" hidden="1">
      <c r="AB544" s="55"/>
    </row>
    <row r="545" spans="28:28" s="53" customFormat="1" ht="12.75" hidden="1">
      <c r="AB545" s="55"/>
    </row>
    <row r="546" spans="28:28" s="53" customFormat="1" ht="12.75" hidden="1">
      <c r="AB546" s="55"/>
    </row>
    <row r="547" spans="28:28" s="53" customFormat="1" ht="12.75" hidden="1">
      <c r="AB547" s="55"/>
    </row>
    <row r="548" spans="28:28" s="53" customFormat="1" ht="12.75" hidden="1">
      <c r="AB548" s="55"/>
    </row>
    <row r="549" spans="28:28" s="53" customFormat="1" ht="12.75" hidden="1">
      <c r="AB549" s="55"/>
    </row>
    <row r="550" spans="28:28" s="53" customFormat="1" ht="12.75" hidden="1">
      <c r="AB550" s="55"/>
    </row>
    <row r="551" spans="28:28" s="53" customFormat="1" ht="12.75" hidden="1">
      <c r="AB551" s="55"/>
    </row>
    <row r="552" spans="28:28" s="53" customFormat="1" ht="12.75" hidden="1">
      <c r="AB552" s="55"/>
    </row>
    <row r="553" spans="28:28" s="53" customFormat="1" ht="12.75" hidden="1">
      <c r="AB553" s="55"/>
    </row>
    <row r="554" spans="28:28" s="53" customFormat="1" ht="12.75" hidden="1">
      <c r="AB554" s="55"/>
    </row>
    <row r="555" spans="28:28" s="53" customFormat="1" ht="12.75" hidden="1">
      <c r="AB555" s="55"/>
    </row>
    <row r="556" spans="28:28" s="53" customFormat="1" ht="12.75" hidden="1">
      <c r="AB556" s="55"/>
    </row>
    <row r="557" spans="28:28" s="53" customFormat="1" ht="12.75" hidden="1">
      <c r="AB557" s="55"/>
    </row>
    <row r="558" spans="28:28" s="53" customFormat="1" ht="12.75" hidden="1">
      <c r="AB558" s="55"/>
    </row>
    <row r="559" spans="28:28" s="53" customFormat="1" ht="12.75" hidden="1">
      <c r="AB559" s="55"/>
    </row>
    <row r="560" spans="28:28" s="53" customFormat="1" ht="12.75" hidden="1">
      <c r="AB560" s="55"/>
    </row>
    <row r="561" spans="28:28" s="53" customFormat="1" ht="12.75" hidden="1">
      <c r="AB561" s="55"/>
    </row>
    <row r="562" spans="28:28" s="53" customFormat="1" ht="12.75" hidden="1">
      <c r="AB562" s="55"/>
    </row>
    <row r="563" spans="28:28" s="53" customFormat="1" ht="12.75" hidden="1">
      <c r="AB563" s="55"/>
    </row>
    <row r="564" spans="28:28" s="53" customFormat="1" ht="12.75" hidden="1">
      <c r="AB564" s="55"/>
    </row>
    <row r="565" spans="28:28" s="53" customFormat="1" ht="12.75" hidden="1">
      <c r="AB565" s="55"/>
    </row>
    <row r="566" spans="28:28" s="53" customFormat="1" ht="12.75" hidden="1">
      <c r="AB566" s="55"/>
    </row>
    <row r="567" spans="28:28" s="53" customFormat="1" ht="12.75" hidden="1">
      <c r="AB567" s="55"/>
    </row>
    <row r="568" spans="28:28" s="53" customFormat="1" ht="12.75" hidden="1">
      <c r="AB568" s="55"/>
    </row>
    <row r="569" spans="28:28" s="53" customFormat="1" ht="12.75" hidden="1">
      <c r="AB569" s="55"/>
    </row>
    <row r="570" spans="28:28" s="53" customFormat="1" ht="12.75" hidden="1">
      <c r="AB570" s="55"/>
    </row>
    <row r="571" spans="28:28" s="53" customFormat="1" ht="12.75" hidden="1">
      <c r="AB571" s="55"/>
    </row>
    <row r="572" spans="28:28" s="53" customFormat="1" ht="12.75" hidden="1">
      <c r="AB572" s="55"/>
    </row>
    <row r="573" spans="28:28" s="53" customFormat="1" ht="12.75" hidden="1">
      <c r="AB573" s="55"/>
    </row>
    <row r="574" spans="28:28" s="53" customFormat="1" ht="12.75" hidden="1">
      <c r="AB574" s="55"/>
    </row>
    <row r="575" spans="28:28" s="53" customFormat="1" ht="12.75" hidden="1">
      <c r="AB575" s="55"/>
    </row>
    <row r="576" spans="28:28" s="53" customFormat="1" ht="12.75" hidden="1">
      <c r="AB576" s="55"/>
    </row>
    <row r="577" spans="28:28" s="53" customFormat="1" ht="12.75" hidden="1">
      <c r="AB577" s="55"/>
    </row>
    <row r="578" spans="28:28" s="53" customFormat="1" ht="12.75" hidden="1">
      <c r="AB578" s="55"/>
    </row>
    <row r="579" spans="28:28" s="53" customFormat="1" ht="12.75" hidden="1">
      <c r="AB579" s="55"/>
    </row>
    <row r="580" spans="28:28" s="53" customFormat="1" ht="12.75" hidden="1">
      <c r="AB580" s="55"/>
    </row>
    <row r="581" spans="28:28" s="53" customFormat="1" ht="12.75" hidden="1">
      <c r="AB581" s="55"/>
    </row>
    <row r="582" spans="28:28" s="53" customFormat="1" ht="12.75" hidden="1">
      <c r="AB582" s="55"/>
    </row>
    <row r="583" spans="28:28" s="53" customFormat="1" ht="12.75" hidden="1">
      <c r="AB583" s="55"/>
    </row>
    <row r="584" spans="28:28" s="53" customFormat="1" ht="12.75" hidden="1">
      <c r="AB584" s="55"/>
    </row>
    <row r="585" spans="28:28" s="53" customFormat="1" ht="12.75" hidden="1">
      <c r="AB585" s="55"/>
    </row>
    <row r="586" spans="28:28" s="53" customFormat="1" ht="12.75" hidden="1">
      <c r="AB586" s="55"/>
    </row>
    <row r="587" spans="28:28" s="53" customFormat="1" ht="12.75" hidden="1">
      <c r="AB587" s="55"/>
    </row>
    <row r="588" spans="28:28" s="53" customFormat="1" ht="12.75" hidden="1">
      <c r="AB588" s="55"/>
    </row>
    <row r="589" spans="28:28" s="53" customFormat="1" ht="12.75" hidden="1">
      <c r="AB589" s="55"/>
    </row>
    <row r="590" spans="28:28" s="53" customFormat="1" ht="12.75" hidden="1">
      <c r="AB590" s="55"/>
    </row>
    <row r="591" spans="28:28" s="53" customFormat="1" ht="12.75" hidden="1">
      <c r="AB591" s="55"/>
    </row>
    <row r="592" spans="28:28" s="53" customFormat="1" ht="12.75" hidden="1">
      <c r="AB592" s="55"/>
    </row>
    <row r="593" spans="28:28" s="53" customFormat="1" ht="12.75" hidden="1">
      <c r="AB593" s="55"/>
    </row>
    <row r="594" spans="28:28" s="53" customFormat="1" ht="12.75" hidden="1">
      <c r="AB594" s="55"/>
    </row>
    <row r="595" spans="28:28" s="53" customFormat="1" ht="12.75" hidden="1">
      <c r="AB595" s="55"/>
    </row>
    <row r="596" spans="28:28" s="53" customFormat="1" ht="12.75" hidden="1">
      <c r="AB596" s="55"/>
    </row>
    <row r="597" spans="28:28" s="53" customFormat="1" ht="12.75" hidden="1">
      <c r="AB597" s="55"/>
    </row>
    <row r="598" spans="28:28" s="53" customFormat="1" ht="12.75" hidden="1">
      <c r="AB598" s="55"/>
    </row>
    <row r="599" spans="28:28" s="53" customFormat="1" ht="12.75" hidden="1">
      <c r="AB599" s="55"/>
    </row>
    <row r="600" spans="28:28" s="53" customFormat="1" ht="12.75" hidden="1">
      <c r="AB600" s="55"/>
    </row>
    <row r="601" spans="28:28" s="53" customFormat="1" ht="12.75" hidden="1">
      <c r="AB601" s="55"/>
    </row>
    <row r="602" spans="28:28" s="53" customFormat="1" ht="12.75" hidden="1">
      <c r="AB602" s="55"/>
    </row>
    <row r="603" spans="28:28" s="53" customFormat="1" ht="12.75" hidden="1">
      <c r="AB603" s="55"/>
    </row>
    <row r="604" spans="28:28" s="53" customFormat="1" ht="12.75" hidden="1">
      <c r="AB604" s="55"/>
    </row>
    <row r="605" spans="28:28" s="53" customFormat="1" ht="12.75" hidden="1">
      <c r="AB605" s="55"/>
    </row>
    <row r="606" spans="28:28" s="53" customFormat="1" ht="12.75" hidden="1">
      <c r="AB606" s="55"/>
    </row>
    <row r="607" spans="28:28" s="53" customFormat="1" ht="12.75" hidden="1">
      <c r="AB607" s="55"/>
    </row>
    <row r="608" spans="28:28" s="53" customFormat="1" ht="12.75" hidden="1">
      <c r="AB608" s="55"/>
    </row>
    <row r="609" spans="28:28" s="53" customFormat="1" ht="12.75" hidden="1">
      <c r="AB609" s="55"/>
    </row>
    <row r="610" spans="28:28" s="53" customFormat="1" ht="12.75" hidden="1">
      <c r="AB610" s="55"/>
    </row>
    <row r="611" spans="28:28" s="53" customFormat="1" ht="12.75" hidden="1">
      <c r="AB611" s="55"/>
    </row>
    <row r="612" spans="28:28" s="53" customFormat="1" ht="12.75" hidden="1">
      <c r="AB612" s="55"/>
    </row>
    <row r="613" spans="28:28" s="53" customFormat="1" ht="12.75" hidden="1">
      <c r="AB613" s="55"/>
    </row>
    <row r="614" spans="28:28" s="53" customFormat="1" ht="12.75" hidden="1">
      <c r="AB614" s="55"/>
    </row>
    <row r="615" spans="28:28" s="53" customFormat="1" ht="12.75" hidden="1">
      <c r="AB615" s="55"/>
    </row>
    <row r="616" spans="28:28" s="53" customFormat="1" ht="12.75" hidden="1">
      <c r="AB616" s="55"/>
    </row>
    <row r="617" spans="28:28" s="53" customFormat="1" ht="12.75" hidden="1">
      <c r="AB617" s="55"/>
    </row>
    <row r="618" spans="28:28" s="53" customFormat="1" ht="12.75" hidden="1">
      <c r="AB618" s="55"/>
    </row>
    <row r="619" spans="28:28" s="53" customFormat="1" ht="12.75" hidden="1">
      <c r="AB619" s="55"/>
    </row>
    <row r="620" spans="28:28" s="53" customFormat="1" ht="12.75" hidden="1">
      <c r="AB620" s="55"/>
    </row>
    <row r="621" spans="28:28" s="53" customFormat="1" ht="12.75" hidden="1">
      <c r="AB621" s="55"/>
    </row>
    <row r="622" spans="28:28" s="53" customFormat="1" ht="12.75" hidden="1">
      <c r="AB622" s="55"/>
    </row>
    <row r="623" spans="28:28" s="53" customFormat="1" ht="12.75" hidden="1">
      <c r="AB623" s="55"/>
    </row>
    <row r="624" spans="28:28" s="53" customFormat="1" ht="12.75" hidden="1">
      <c r="AB624" s="55"/>
    </row>
    <row r="625" spans="28:28" s="53" customFormat="1" ht="12.75" hidden="1">
      <c r="AB625" s="55"/>
    </row>
    <row r="626" spans="28:28" s="53" customFormat="1" ht="12.75" hidden="1">
      <c r="AB626" s="55"/>
    </row>
    <row r="627" spans="28:28" s="53" customFormat="1" ht="12.75" hidden="1">
      <c r="AB627" s="55"/>
    </row>
    <row r="628" spans="28:28" s="53" customFormat="1" ht="12.75" hidden="1">
      <c r="AB628" s="55"/>
    </row>
    <row r="629" spans="28:28" s="53" customFormat="1" ht="12.75" hidden="1">
      <c r="AB629" s="55"/>
    </row>
    <row r="630" spans="28:28" s="53" customFormat="1" ht="12.75" hidden="1">
      <c r="AB630" s="55"/>
    </row>
    <row r="631" spans="28:28" s="53" customFormat="1" ht="12.75" hidden="1">
      <c r="AB631" s="55"/>
    </row>
    <row r="632" spans="28:28" s="53" customFormat="1" ht="12.75" hidden="1">
      <c r="AB632" s="55"/>
    </row>
    <row r="633" spans="28:28" s="53" customFormat="1" ht="12.75" hidden="1">
      <c r="AB633" s="55"/>
    </row>
    <row r="634" spans="28:28" s="53" customFormat="1" ht="12.75" hidden="1">
      <c r="AB634" s="55"/>
    </row>
    <row r="635" spans="28:28" s="53" customFormat="1" ht="12.75" hidden="1">
      <c r="AB635" s="55"/>
    </row>
    <row r="636" spans="28:28" s="53" customFormat="1" ht="12.75" hidden="1">
      <c r="AB636" s="55"/>
    </row>
    <row r="637" spans="28:28" s="53" customFormat="1" ht="12.75" hidden="1">
      <c r="AB637" s="55"/>
    </row>
    <row r="638" spans="28:28" s="53" customFormat="1" ht="12.75" hidden="1">
      <c r="AB638" s="55"/>
    </row>
    <row r="639" spans="28:28" s="53" customFormat="1" ht="12.75" hidden="1">
      <c r="AB639" s="55"/>
    </row>
    <row r="640" spans="28:28" s="53" customFormat="1" ht="12.75" hidden="1">
      <c r="AB640" s="55"/>
    </row>
    <row r="641" spans="28:28" s="53" customFormat="1" ht="12.75" hidden="1">
      <c r="AB641" s="55"/>
    </row>
    <row r="642" spans="28:28" s="53" customFormat="1" ht="12.75" hidden="1">
      <c r="AB642" s="55"/>
    </row>
    <row r="643" spans="28:28" s="53" customFormat="1" ht="12.75" hidden="1">
      <c r="AB643" s="55"/>
    </row>
    <row r="644" spans="28:28" s="53" customFormat="1" ht="12.75" hidden="1">
      <c r="AB644" s="55"/>
    </row>
    <row r="645" spans="28:28" s="53" customFormat="1" ht="12.75" hidden="1">
      <c r="AB645" s="55"/>
    </row>
    <row r="646" spans="28:28" s="53" customFormat="1" ht="12.75" hidden="1">
      <c r="AB646" s="55"/>
    </row>
    <row r="647" spans="28:28" s="53" customFormat="1" ht="12.75" hidden="1">
      <c r="AB647" s="55"/>
    </row>
    <row r="648" spans="28:28" s="53" customFormat="1" ht="12.75" hidden="1">
      <c r="AB648" s="55"/>
    </row>
    <row r="649" spans="28:28" s="53" customFormat="1" ht="12.75" hidden="1">
      <c r="AB649" s="55"/>
    </row>
    <row r="650" spans="28:28" s="53" customFormat="1" ht="12.75" hidden="1">
      <c r="AB650" s="55"/>
    </row>
    <row r="651" spans="28:28" s="53" customFormat="1" ht="12.75" hidden="1">
      <c r="AB651" s="55"/>
    </row>
    <row r="652" spans="28:28" s="53" customFormat="1" ht="12.75" hidden="1">
      <c r="AB652" s="55"/>
    </row>
    <row r="653" spans="28:28" s="53" customFormat="1" ht="12.75" hidden="1">
      <c r="AB653" s="55"/>
    </row>
    <row r="654" spans="28:28" s="53" customFormat="1" ht="12.75" hidden="1">
      <c r="AB654" s="55"/>
    </row>
    <row r="655" spans="28:28" s="53" customFormat="1" ht="12.75" hidden="1">
      <c r="AB655" s="55"/>
    </row>
    <row r="656" spans="28:28" s="53" customFormat="1" ht="12.75" hidden="1">
      <c r="AB656" s="55"/>
    </row>
    <row r="657" spans="28:28" s="53" customFormat="1" ht="12.75" hidden="1">
      <c r="AB657" s="55"/>
    </row>
    <row r="658" spans="28:28" s="53" customFormat="1" ht="12.75" hidden="1">
      <c r="AB658" s="55"/>
    </row>
    <row r="659" spans="28:28" s="53" customFormat="1" ht="12.75" hidden="1">
      <c r="AB659" s="55"/>
    </row>
    <row r="660" spans="28:28" s="53" customFormat="1" ht="12.75" hidden="1">
      <c r="AB660" s="55"/>
    </row>
    <row r="661" spans="28:28" s="53" customFormat="1" ht="12.75" hidden="1">
      <c r="AB661" s="55"/>
    </row>
    <row r="662" spans="28:28" s="53" customFormat="1" ht="12.75" hidden="1">
      <c r="AB662" s="55"/>
    </row>
    <row r="663" spans="28:28" s="53" customFormat="1" ht="12.75" hidden="1">
      <c r="AB663" s="55"/>
    </row>
    <row r="664" spans="28:28" s="53" customFormat="1" ht="12.75" hidden="1">
      <c r="AB664" s="55"/>
    </row>
    <row r="665" spans="28:28" s="53" customFormat="1" ht="12.75" hidden="1">
      <c r="AB665" s="55"/>
    </row>
    <row r="666" spans="28:28" s="53" customFormat="1" ht="12.75" hidden="1">
      <c r="AB666" s="55"/>
    </row>
    <row r="667" spans="28:28" s="53" customFormat="1" ht="12.75" hidden="1">
      <c r="AB667" s="55"/>
    </row>
    <row r="668" spans="28:28" s="53" customFormat="1" ht="12.75" hidden="1">
      <c r="AB668" s="55"/>
    </row>
    <row r="669" spans="28:28" s="53" customFormat="1" ht="12.75" hidden="1">
      <c r="AB669" s="55"/>
    </row>
    <row r="670" spans="28:28" s="53" customFormat="1" ht="12.75" hidden="1">
      <c r="AB670" s="55"/>
    </row>
    <row r="671" spans="28:28" s="53" customFormat="1" ht="12.75" hidden="1">
      <c r="AB671" s="55"/>
    </row>
    <row r="672" spans="28:28" s="53" customFormat="1" ht="12.75" hidden="1">
      <c r="AB672" s="55"/>
    </row>
    <row r="673" spans="28:28" s="53" customFormat="1" ht="12.75" hidden="1">
      <c r="AB673" s="55"/>
    </row>
    <row r="674" spans="28:28" s="53" customFormat="1" ht="12.75" hidden="1">
      <c r="AB674" s="55"/>
    </row>
    <row r="675" spans="28:28" s="53" customFormat="1" ht="12.75" hidden="1">
      <c r="AB675" s="55"/>
    </row>
    <row r="676" spans="28:28" s="53" customFormat="1" ht="12.75" hidden="1">
      <c r="AB676" s="55"/>
    </row>
    <row r="677" spans="28:28" s="53" customFormat="1" ht="12.75" hidden="1">
      <c r="AB677" s="55"/>
    </row>
    <row r="678" spans="28:28" s="53" customFormat="1" ht="12.75" hidden="1">
      <c r="AB678" s="55"/>
    </row>
    <row r="679" spans="28:28" s="53" customFormat="1" ht="12.75" hidden="1">
      <c r="AB679" s="55"/>
    </row>
    <row r="680" spans="28:28" s="53" customFormat="1" ht="12.75" hidden="1">
      <c r="AB680" s="55"/>
    </row>
    <row r="681" spans="28:28" s="53" customFormat="1" ht="12.75" hidden="1">
      <c r="AB681" s="55"/>
    </row>
    <row r="682" spans="28:28" s="53" customFormat="1" ht="12.75" hidden="1">
      <c r="AB682" s="55"/>
    </row>
    <row r="683" spans="28:28" s="53" customFormat="1" ht="12.75" hidden="1">
      <c r="AB683" s="55"/>
    </row>
    <row r="684" spans="28:28" s="53" customFormat="1" ht="12.75" hidden="1">
      <c r="AB684" s="55"/>
    </row>
    <row r="685" spans="28:28" s="53" customFormat="1" ht="12.75" hidden="1">
      <c r="AB685" s="55"/>
    </row>
    <row r="686" spans="28:28" s="53" customFormat="1" ht="12.75" hidden="1">
      <c r="AB686" s="55"/>
    </row>
    <row r="687" spans="28:28" s="53" customFormat="1" ht="12.75" hidden="1">
      <c r="AB687" s="55"/>
    </row>
    <row r="688" spans="28:28" s="53" customFormat="1" ht="12.75" hidden="1">
      <c r="AB688" s="55"/>
    </row>
    <row r="689" spans="28:28" s="53" customFormat="1" ht="12.75" hidden="1">
      <c r="AB689" s="55"/>
    </row>
    <row r="690" spans="28:28" s="53" customFormat="1" ht="12.75" hidden="1">
      <c r="AB690" s="55"/>
    </row>
    <row r="691" spans="28:28" s="53" customFormat="1" ht="12.75" hidden="1">
      <c r="AB691" s="55"/>
    </row>
    <row r="692" spans="28:28" s="53" customFormat="1" ht="12.75" hidden="1">
      <c r="AB692" s="55"/>
    </row>
    <row r="693" spans="28:28" s="53" customFormat="1" ht="12.75" hidden="1">
      <c r="AB693" s="55"/>
    </row>
    <row r="694" spans="28:28" s="53" customFormat="1" ht="12.75" hidden="1">
      <c r="AB694" s="55"/>
    </row>
    <row r="695" spans="28:28" s="53" customFormat="1" ht="12.75" hidden="1">
      <c r="AB695" s="55"/>
    </row>
    <row r="696" spans="28:28" s="53" customFormat="1" ht="12.75" hidden="1">
      <c r="AB696" s="55"/>
    </row>
    <row r="697" spans="28:28" s="53" customFormat="1" ht="12.75" hidden="1">
      <c r="AB697" s="55"/>
    </row>
    <row r="698" spans="28:28" s="53" customFormat="1" ht="12.75" hidden="1">
      <c r="AB698" s="55"/>
    </row>
    <row r="699" spans="28:28" s="53" customFormat="1" ht="12.75" hidden="1">
      <c r="AB699" s="55"/>
    </row>
    <row r="700" spans="28:28" s="53" customFormat="1" ht="12.75" hidden="1">
      <c r="AB700" s="55"/>
    </row>
    <row r="701" spans="28:28" s="53" customFormat="1" ht="12.75" hidden="1">
      <c r="AB701" s="55"/>
    </row>
    <row r="702" spans="28:28" s="53" customFormat="1" ht="12.75" hidden="1">
      <c r="AB702" s="55"/>
    </row>
    <row r="703" spans="28:28" s="53" customFormat="1" ht="12.75" hidden="1">
      <c r="AB703" s="55"/>
    </row>
    <row r="704" spans="28:28" s="53" customFormat="1" ht="12.75" hidden="1">
      <c r="AB704" s="55"/>
    </row>
    <row r="705" spans="28:28" s="53" customFormat="1" ht="12.75" hidden="1">
      <c r="AB705" s="55"/>
    </row>
    <row r="706" spans="28:28" s="53" customFormat="1" ht="12.75" hidden="1">
      <c r="AB706" s="55"/>
    </row>
    <row r="707" spans="28:28" s="53" customFormat="1" ht="12.75" hidden="1">
      <c r="AB707" s="55"/>
    </row>
    <row r="708" spans="28:28" s="53" customFormat="1" ht="12.75" hidden="1">
      <c r="AB708" s="55"/>
    </row>
    <row r="709" spans="28:28" s="53" customFormat="1" ht="12.75" hidden="1">
      <c r="AB709" s="55"/>
    </row>
    <row r="710" spans="28:28" s="53" customFormat="1" ht="12.75" hidden="1">
      <c r="AB710" s="55"/>
    </row>
    <row r="711" spans="28:28" s="53" customFormat="1" ht="12.75" hidden="1">
      <c r="AB711" s="55"/>
    </row>
    <row r="712" spans="28:28" s="53" customFormat="1" ht="12.75" hidden="1">
      <c r="AB712" s="55"/>
    </row>
    <row r="713" spans="28:28" s="53" customFormat="1" ht="12.75" hidden="1">
      <c r="AB713" s="55"/>
    </row>
    <row r="714" spans="28:28" s="53" customFormat="1" ht="12.75" hidden="1">
      <c r="AB714" s="55"/>
    </row>
    <row r="715" spans="28:28" s="53" customFormat="1" ht="12.75" hidden="1">
      <c r="AB715" s="55"/>
    </row>
    <row r="716" spans="28:28" s="53" customFormat="1" ht="12.75" hidden="1">
      <c r="AB716" s="55"/>
    </row>
    <row r="717" spans="28:28" s="53" customFormat="1" ht="12.75" hidden="1">
      <c r="AB717" s="55"/>
    </row>
    <row r="718" spans="28:28" s="53" customFormat="1" ht="12.75" hidden="1">
      <c r="AB718" s="55"/>
    </row>
    <row r="719" spans="28:28" s="53" customFormat="1" ht="12.75" hidden="1">
      <c r="AB719" s="55"/>
    </row>
    <row r="720" spans="28:28" s="53" customFormat="1" ht="12.75" hidden="1">
      <c r="AB720" s="55"/>
    </row>
    <row r="721" spans="28:28" s="53" customFormat="1" ht="12.75" hidden="1">
      <c r="AB721" s="55"/>
    </row>
    <row r="722" spans="28:28" s="53" customFormat="1" ht="12.75" hidden="1">
      <c r="AB722" s="55"/>
    </row>
    <row r="723" spans="28:28" s="53" customFormat="1" ht="12.75" hidden="1">
      <c r="AB723" s="55"/>
    </row>
    <row r="724" spans="28:28" s="53" customFormat="1" ht="12.75" hidden="1">
      <c r="AB724" s="55"/>
    </row>
    <row r="725" spans="28:28" s="53" customFormat="1" ht="12.75" hidden="1">
      <c r="AB725" s="55"/>
    </row>
    <row r="726" spans="28:28" s="53" customFormat="1" ht="12.75" hidden="1">
      <c r="AB726" s="55"/>
    </row>
    <row r="727" spans="28:28" s="53" customFormat="1" ht="12.75" hidden="1">
      <c r="AB727" s="55"/>
    </row>
    <row r="728" spans="28:28" s="53" customFormat="1" ht="12.75" hidden="1">
      <c r="AB728" s="55"/>
    </row>
    <row r="729" spans="28:28" s="53" customFormat="1" ht="12.75" hidden="1">
      <c r="AB729" s="55"/>
    </row>
    <row r="730" spans="28:28" s="53" customFormat="1" ht="12.75" hidden="1">
      <c r="AB730" s="55"/>
    </row>
    <row r="731" spans="28:28" s="53" customFormat="1" ht="12.75" hidden="1">
      <c r="AB731" s="55"/>
    </row>
    <row r="732" spans="28:28" s="53" customFormat="1" ht="12.75" hidden="1">
      <c r="AB732" s="55"/>
    </row>
    <row r="733" spans="28:28" s="53" customFormat="1" ht="12.75" hidden="1">
      <c r="AB733" s="55"/>
    </row>
    <row r="734" spans="28:28" s="53" customFormat="1" ht="12.75" hidden="1">
      <c r="AB734" s="55"/>
    </row>
    <row r="735" spans="28:28" s="53" customFormat="1" ht="12.75" hidden="1">
      <c r="AB735" s="55"/>
    </row>
    <row r="736" spans="28:28" s="53" customFormat="1" ht="12.75" hidden="1">
      <c r="AB736" s="55"/>
    </row>
    <row r="737" spans="28:28" s="53" customFormat="1" ht="12.75" hidden="1">
      <c r="AB737" s="55"/>
    </row>
    <row r="738" spans="28:28" s="53" customFormat="1" ht="12.75" hidden="1">
      <c r="AB738" s="55"/>
    </row>
    <row r="739" spans="28:28" s="53" customFormat="1" ht="12.75" hidden="1">
      <c r="AB739" s="55"/>
    </row>
    <row r="740" spans="28:28" s="53" customFormat="1" ht="12.75" hidden="1">
      <c r="AB740" s="55"/>
    </row>
    <row r="741" spans="28:28" s="53" customFormat="1" ht="12.75" hidden="1">
      <c r="AB741" s="55"/>
    </row>
    <row r="742" spans="28:28" s="53" customFormat="1" ht="12.75" hidden="1">
      <c r="AB742" s="55"/>
    </row>
    <row r="743" spans="28:28" s="53" customFormat="1" ht="12.75" hidden="1">
      <c r="AB743" s="55"/>
    </row>
    <row r="744" spans="28:28" s="53" customFormat="1" ht="12.75" hidden="1">
      <c r="AB744" s="55"/>
    </row>
    <row r="745" spans="28:28" s="53" customFormat="1" ht="12.75" hidden="1">
      <c r="AB745" s="55"/>
    </row>
    <row r="746" spans="28:28" s="53" customFormat="1" ht="12.75" hidden="1">
      <c r="AB746" s="55"/>
    </row>
    <row r="747" spans="28:28" s="53" customFormat="1" ht="12.75" hidden="1">
      <c r="AB747" s="55"/>
    </row>
    <row r="748" spans="28:28" s="53" customFormat="1" ht="12.75" hidden="1">
      <c r="AB748" s="55"/>
    </row>
    <row r="749" spans="28:28" s="53" customFormat="1" ht="12.75" hidden="1">
      <c r="AB749" s="55"/>
    </row>
    <row r="750" spans="28:28" s="53" customFormat="1" ht="12.75" hidden="1">
      <c r="AB750" s="55"/>
    </row>
    <row r="751" spans="28:28" s="53" customFormat="1" ht="12.75" hidden="1">
      <c r="AB751" s="55"/>
    </row>
    <row r="752" spans="28:28" s="53" customFormat="1" ht="12.75" hidden="1">
      <c r="AB752" s="55"/>
    </row>
    <row r="753" spans="28:28" s="53" customFormat="1" ht="12.75" hidden="1">
      <c r="AB753" s="55"/>
    </row>
    <row r="754" spans="28:28" s="53" customFormat="1" ht="12.75" hidden="1">
      <c r="AB754" s="55"/>
    </row>
    <row r="755" spans="28:28" s="53" customFormat="1" ht="12.75" hidden="1">
      <c r="AB755" s="55"/>
    </row>
    <row r="756" spans="28:28" s="53" customFormat="1" ht="12.75" hidden="1">
      <c r="AB756" s="55"/>
    </row>
    <row r="757" spans="28:28" s="53" customFormat="1" ht="12.75" hidden="1">
      <c r="AB757" s="55"/>
    </row>
    <row r="758" spans="28:28" s="53" customFormat="1" ht="12.75" hidden="1">
      <c r="AB758" s="55"/>
    </row>
    <row r="759" spans="28:28" s="53" customFormat="1" ht="12.75" hidden="1">
      <c r="AB759" s="55"/>
    </row>
    <row r="760" spans="28:28" s="53" customFormat="1" ht="12.75" hidden="1">
      <c r="AB760" s="55"/>
    </row>
    <row r="761" spans="28:28" s="53" customFormat="1" ht="12.75" hidden="1">
      <c r="AB761" s="55"/>
    </row>
    <row r="762" spans="28:28" s="53" customFormat="1" ht="12.75" hidden="1">
      <c r="AB762" s="55"/>
    </row>
    <row r="763" spans="28:28" s="53" customFormat="1" ht="12.75" hidden="1">
      <c r="AB763" s="55"/>
    </row>
    <row r="764" spans="28:28" s="53" customFormat="1" ht="12.75" hidden="1">
      <c r="AB764" s="55"/>
    </row>
    <row r="765" spans="28:28" s="53" customFormat="1" ht="12.75" hidden="1">
      <c r="AB765" s="55"/>
    </row>
    <row r="766" spans="28:28" s="53" customFormat="1" ht="12.75" hidden="1">
      <c r="AB766" s="55"/>
    </row>
    <row r="767" spans="28:28" s="53" customFormat="1" ht="12.75" hidden="1">
      <c r="AB767" s="55"/>
    </row>
    <row r="768" spans="28:28" s="53" customFormat="1" ht="12.75" hidden="1">
      <c r="AB768" s="55"/>
    </row>
    <row r="769" spans="28:28" s="53" customFormat="1" ht="12.75" hidden="1">
      <c r="AB769" s="55"/>
    </row>
    <row r="770" spans="28:28" s="53" customFormat="1" ht="12.75" hidden="1">
      <c r="AB770" s="55"/>
    </row>
    <row r="771" spans="28:28" s="53" customFormat="1" ht="12.75" hidden="1">
      <c r="AB771" s="55"/>
    </row>
    <row r="772" spans="28:28" s="53" customFormat="1" ht="12.75" hidden="1">
      <c r="AB772" s="55"/>
    </row>
    <row r="773" spans="28:28" s="53" customFormat="1" ht="12.75" hidden="1">
      <c r="AB773" s="55"/>
    </row>
    <row r="774" spans="28:28" s="53" customFormat="1" ht="12.75" hidden="1">
      <c r="AB774" s="55"/>
    </row>
    <row r="775" spans="28:28" s="53" customFormat="1" ht="12.75" hidden="1">
      <c r="AB775" s="55"/>
    </row>
    <row r="776" spans="28:28" s="53" customFormat="1" ht="12.75" hidden="1">
      <c r="AB776" s="55"/>
    </row>
    <row r="777" spans="28:28" s="53" customFormat="1" ht="12.75" hidden="1">
      <c r="AB777" s="55"/>
    </row>
    <row r="778" spans="28:28" s="53" customFormat="1" ht="12.75" hidden="1">
      <c r="AB778" s="55"/>
    </row>
    <row r="779" spans="28:28" s="53" customFormat="1" ht="12.75" hidden="1">
      <c r="AB779" s="55"/>
    </row>
    <row r="780" spans="28:28" s="53" customFormat="1" ht="12.75" hidden="1">
      <c r="AB780" s="55"/>
    </row>
    <row r="781" spans="28:28" s="53" customFormat="1" ht="12.75" hidden="1">
      <c r="AB781" s="55"/>
    </row>
    <row r="782" spans="28:28" s="53" customFormat="1" ht="12.75" hidden="1">
      <c r="AB782" s="55"/>
    </row>
    <row r="783" spans="28:28" s="53" customFormat="1" ht="12.75" hidden="1">
      <c r="AB783" s="55"/>
    </row>
    <row r="784" spans="28:28" s="53" customFormat="1" ht="12.75" hidden="1">
      <c r="AB784" s="55"/>
    </row>
    <row r="785" spans="28:28" s="53" customFormat="1" ht="12.75" hidden="1">
      <c r="AB785" s="55"/>
    </row>
    <row r="786" spans="28:28" s="53" customFormat="1" ht="12.75" hidden="1">
      <c r="AB786" s="55"/>
    </row>
    <row r="787" spans="28:28" s="53" customFormat="1" ht="12.75" hidden="1">
      <c r="AB787" s="55"/>
    </row>
    <row r="788" spans="28:28" s="53" customFormat="1" ht="12.75" hidden="1">
      <c r="AB788" s="55"/>
    </row>
    <row r="789" spans="28:28" s="53" customFormat="1" ht="12.75" hidden="1">
      <c r="AB789" s="55"/>
    </row>
    <row r="790" spans="28:28" s="53" customFormat="1" ht="12.75" hidden="1">
      <c r="AB790" s="55"/>
    </row>
    <row r="791" spans="28:28" s="53" customFormat="1" ht="12.75" hidden="1">
      <c r="AB791" s="55"/>
    </row>
    <row r="792" spans="28:28" s="53" customFormat="1" ht="12.75" hidden="1">
      <c r="AB792" s="55"/>
    </row>
    <row r="793" spans="28:28" s="53" customFormat="1" ht="12.75" hidden="1">
      <c r="AB793" s="55"/>
    </row>
    <row r="794" spans="28:28" s="53" customFormat="1" ht="12.75" hidden="1">
      <c r="AB794" s="55"/>
    </row>
    <row r="795" spans="28:28" s="53" customFormat="1" ht="12.75" hidden="1">
      <c r="AB795" s="55"/>
    </row>
    <row r="796" spans="28:28" s="53" customFormat="1" ht="12.75" hidden="1">
      <c r="AB796" s="55"/>
    </row>
    <row r="797" spans="28:28" s="53" customFormat="1" ht="12.75" hidden="1">
      <c r="AB797" s="55"/>
    </row>
    <row r="798" spans="28:28" s="53" customFormat="1" ht="12.75" hidden="1">
      <c r="AB798" s="55"/>
    </row>
    <row r="799" spans="28:28" s="53" customFormat="1" ht="12.75" hidden="1">
      <c r="AB799" s="55"/>
    </row>
    <row r="800" spans="28:28" s="53" customFormat="1" ht="12.75" hidden="1">
      <c r="AB800" s="55"/>
    </row>
    <row r="801" spans="28:28" s="53" customFormat="1" ht="12.75" hidden="1">
      <c r="AB801" s="55"/>
    </row>
    <row r="802" spans="28:28" s="53" customFormat="1" ht="12.75" hidden="1">
      <c r="AB802" s="55"/>
    </row>
    <row r="803" spans="28:28" s="53" customFormat="1" ht="12.75" hidden="1">
      <c r="AB803" s="55"/>
    </row>
    <row r="804" spans="28:28" s="53" customFormat="1" ht="12.75" hidden="1">
      <c r="AB804" s="55"/>
    </row>
    <row r="805" spans="28:28" s="53" customFormat="1" ht="12.75" hidden="1">
      <c r="AB805" s="55"/>
    </row>
    <row r="806" spans="28:28" s="53" customFormat="1" ht="12.75" hidden="1">
      <c r="AB806" s="55"/>
    </row>
    <row r="807" spans="28:28" s="53" customFormat="1" ht="12.75" hidden="1">
      <c r="AB807" s="55"/>
    </row>
    <row r="808" spans="28:28" s="53" customFormat="1" ht="12.75" hidden="1">
      <c r="AB808" s="55"/>
    </row>
    <row r="809" spans="28:28" s="53" customFormat="1" ht="12.75" hidden="1">
      <c r="AB809" s="55"/>
    </row>
    <row r="810" spans="28:28" s="53" customFormat="1" ht="12.75" hidden="1">
      <c r="AB810" s="55"/>
    </row>
    <row r="811" spans="28:28" s="53" customFormat="1" ht="12.75" hidden="1">
      <c r="AB811" s="55"/>
    </row>
    <row r="812" spans="28:28" s="53" customFormat="1" ht="12.75" hidden="1">
      <c r="AB812" s="55"/>
    </row>
    <row r="813" spans="28:28" s="53" customFormat="1" ht="12.75" hidden="1">
      <c r="AB813" s="55"/>
    </row>
    <row r="814" spans="28:28" s="53" customFormat="1" ht="12.75" hidden="1">
      <c r="AB814" s="55"/>
    </row>
    <row r="815" spans="28:28" s="53" customFormat="1" ht="12.75" hidden="1">
      <c r="AB815" s="55"/>
    </row>
    <row r="816" spans="28:28" s="53" customFormat="1" ht="12.75" hidden="1">
      <c r="AB816" s="55"/>
    </row>
    <row r="817" spans="28:28" s="53" customFormat="1" ht="12.75" hidden="1">
      <c r="AB817" s="55"/>
    </row>
    <row r="818" spans="28:28" s="53" customFormat="1" ht="12.75" hidden="1">
      <c r="AB818" s="55"/>
    </row>
    <row r="819" spans="28:28" s="53" customFormat="1" ht="12.75" hidden="1">
      <c r="AB819" s="55"/>
    </row>
    <row r="820" spans="28:28" s="53" customFormat="1" ht="12.75" hidden="1">
      <c r="AB820" s="55"/>
    </row>
    <row r="821" spans="28:28" s="53" customFormat="1" ht="12.75" hidden="1">
      <c r="AB821" s="55"/>
    </row>
    <row r="822" spans="28:28" s="53" customFormat="1" ht="12.75" hidden="1">
      <c r="AB822" s="55"/>
    </row>
    <row r="823" spans="28:28" s="53" customFormat="1" ht="12.75" hidden="1">
      <c r="AB823" s="55"/>
    </row>
    <row r="824" spans="28:28" s="53" customFormat="1" ht="12.75" hidden="1">
      <c r="AB824" s="55"/>
    </row>
    <row r="825" spans="28:28" s="53" customFormat="1" ht="12.75" hidden="1">
      <c r="AB825" s="55"/>
    </row>
    <row r="826" spans="28:28" s="53" customFormat="1" ht="12.75" hidden="1">
      <c r="AB826" s="55"/>
    </row>
    <row r="827" spans="28:28" s="53" customFormat="1" ht="12.75" hidden="1">
      <c r="AB827" s="55"/>
    </row>
    <row r="828" spans="28:28" s="53" customFormat="1" ht="12.75" hidden="1">
      <c r="AB828" s="55"/>
    </row>
    <row r="829" spans="28:28" s="53" customFormat="1" ht="12.75" hidden="1">
      <c r="AB829" s="55"/>
    </row>
    <row r="830" spans="28:28" s="53" customFormat="1" ht="12.75" hidden="1">
      <c r="AB830" s="55"/>
    </row>
    <row r="831" spans="28:28" s="53" customFormat="1" ht="12.75" hidden="1">
      <c r="AB831" s="55"/>
    </row>
    <row r="832" spans="28:28" s="53" customFormat="1" ht="12.75" hidden="1">
      <c r="AB832" s="55"/>
    </row>
    <row r="833" spans="28:28" s="53" customFormat="1" ht="12.75" hidden="1">
      <c r="AB833" s="55"/>
    </row>
    <row r="834" spans="28:28" s="53" customFormat="1" ht="12.75" hidden="1">
      <c r="AB834" s="55"/>
    </row>
    <row r="835" spans="28:28" s="53" customFormat="1" ht="12.75" hidden="1">
      <c r="AB835" s="55"/>
    </row>
    <row r="836" spans="28:28" s="53" customFormat="1" ht="12.75" hidden="1">
      <c r="AB836" s="55"/>
    </row>
    <row r="837" spans="28:28" s="53" customFormat="1" ht="12.75" hidden="1">
      <c r="AB837" s="55"/>
    </row>
    <row r="838" spans="28:28" s="53" customFormat="1" ht="12.75" hidden="1">
      <c r="AB838" s="55"/>
    </row>
    <row r="839" spans="28:28" s="53" customFormat="1" ht="12.75" hidden="1">
      <c r="AB839" s="55"/>
    </row>
    <row r="840" spans="28:28" s="53" customFormat="1" ht="12.75" hidden="1">
      <c r="AB840" s="55"/>
    </row>
    <row r="841" spans="28:28" s="53" customFormat="1" ht="12.75" hidden="1">
      <c r="AB841" s="55"/>
    </row>
    <row r="842" spans="28:28" s="53" customFormat="1" ht="12.75" hidden="1">
      <c r="AB842" s="55"/>
    </row>
    <row r="843" spans="28:28" s="53" customFormat="1" ht="12.75" hidden="1">
      <c r="AB843" s="55"/>
    </row>
    <row r="844" spans="28:28" s="53" customFormat="1" ht="12.75" hidden="1">
      <c r="AB844" s="55"/>
    </row>
    <row r="845" spans="28:28" s="53" customFormat="1" ht="12.75" hidden="1">
      <c r="AB845" s="55"/>
    </row>
    <row r="846" spans="28:28" s="53" customFormat="1" ht="12.75" hidden="1">
      <c r="AB846" s="55"/>
    </row>
    <row r="847" spans="28:28" s="53" customFormat="1" ht="12.75" hidden="1">
      <c r="AB847" s="55"/>
    </row>
    <row r="848" spans="28:28" s="53" customFormat="1" ht="12.75" hidden="1">
      <c r="AB848" s="55"/>
    </row>
    <row r="849" spans="28:28" s="53" customFormat="1" ht="12.75" hidden="1">
      <c r="AB849" s="55"/>
    </row>
    <row r="850" spans="28:28" s="53" customFormat="1" ht="12.75" hidden="1">
      <c r="AB850" s="55"/>
    </row>
    <row r="851" spans="28:28" s="53" customFormat="1" ht="12.75" hidden="1">
      <c r="AB851" s="55"/>
    </row>
    <row r="852" spans="28:28" s="53" customFormat="1" ht="12.75" hidden="1">
      <c r="AB852" s="55"/>
    </row>
    <row r="853" spans="28:28" s="53" customFormat="1" ht="12.75" hidden="1">
      <c r="AB853" s="55"/>
    </row>
    <row r="854" spans="28:28" s="53" customFormat="1" ht="12.75" hidden="1">
      <c r="AB854" s="55"/>
    </row>
    <row r="855" spans="28:28" s="53" customFormat="1" ht="12.75" hidden="1">
      <c r="AB855" s="55"/>
    </row>
    <row r="856" spans="28:28" s="53" customFormat="1" ht="12.75" hidden="1">
      <c r="AB856" s="55"/>
    </row>
    <row r="857" spans="28:28" s="53" customFormat="1" ht="12.75" hidden="1">
      <c r="AB857" s="55"/>
    </row>
    <row r="858" spans="28:28" s="53" customFormat="1" ht="12.75" hidden="1">
      <c r="AB858" s="55"/>
    </row>
    <row r="859" spans="28:28" s="53" customFormat="1" ht="12.75" hidden="1">
      <c r="AB859" s="55"/>
    </row>
    <row r="860" spans="28:28" s="53" customFormat="1" ht="12.75" hidden="1">
      <c r="AB860" s="55"/>
    </row>
    <row r="861" spans="28:28" s="53" customFormat="1" ht="12.75" hidden="1">
      <c r="AB861" s="55"/>
    </row>
    <row r="862" spans="28:28" s="53" customFormat="1" ht="12.75" hidden="1">
      <c r="AB862" s="55"/>
    </row>
    <row r="863" spans="28:28" s="53" customFormat="1" ht="12.75" hidden="1">
      <c r="AB863" s="55"/>
    </row>
    <row r="864" spans="28:28" s="53" customFormat="1" ht="12.75" hidden="1">
      <c r="AB864" s="55"/>
    </row>
    <row r="865" spans="28:28" s="53" customFormat="1" ht="12.75" hidden="1">
      <c r="AB865" s="55"/>
    </row>
    <row r="866" spans="28:28" s="53" customFormat="1" ht="12.75" hidden="1">
      <c r="AB866" s="55"/>
    </row>
    <row r="867" spans="28:28" s="53" customFormat="1" ht="12.75" hidden="1">
      <c r="AB867" s="55"/>
    </row>
    <row r="868" spans="28:28" s="53" customFormat="1" ht="12.75" hidden="1">
      <c r="AB868" s="55"/>
    </row>
    <row r="869" spans="28:28" s="53" customFormat="1" ht="12.75" hidden="1">
      <c r="AB869" s="55"/>
    </row>
    <row r="870" spans="28:28" s="53" customFormat="1" ht="12.75" hidden="1">
      <c r="AB870" s="55"/>
    </row>
    <row r="871" spans="28:28" s="53" customFormat="1" ht="12.75" hidden="1">
      <c r="AB871" s="55"/>
    </row>
    <row r="872" spans="28:28" s="53" customFormat="1" ht="12.75" hidden="1">
      <c r="AB872" s="55"/>
    </row>
    <row r="873" spans="28:28" s="53" customFormat="1" ht="12.75" hidden="1">
      <c r="AB873" s="55"/>
    </row>
    <row r="874" spans="28:28" s="19" customFormat="1" ht="15" hidden="1">
      <c r="AB874" s="57"/>
    </row>
    <row r="875" spans="28:28" s="19" customFormat="1" ht="15" hidden="1">
      <c r="AB875" s="57"/>
    </row>
    <row r="876" spans="28:28" s="19" customFormat="1" ht="15" hidden="1">
      <c r="AB876" s="57"/>
    </row>
    <row r="877" spans="28:28" s="19" customFormat="1" ht="15" hidden="1">
      <c r="AB877" s="57"/>
    </row>
    <row r="878" spans="28:28" s="19" customFormat="1" ht="15" hidden="1">
      <c r="AB878" s="57"/>
    </row>
    <row r="879" spans="28:28" s="19" customFormat="1" ht="15" hidden="1">
      <c r="AB879" s="57"/>
    </row>
    <row r="880" spans="28:28" s="19" customFormat="1" ht="15" hidden="1">
      <c r="AB880" s="57"/>
    </row>
    <row r="881" spans="28:28" s="19" customFormat="1" ht="15" hidden="1">
      <c r="AB881" s="57"/>
    </row>
    <row r="882" spans="28:28" s="19" customFormat="1" ht="15" hidden="1">
      <c r="AB882" s="57"/>
    </row>
    <row r="883" spans="28:28" s="19" customFormat="1" ht="15" hidden="1">
      <c r="AB883" s="57"/>
    </row>
    <row r="884" spans="28:28" s="19" customFormat="1" ht="15" hidden="1">
      <c r="AB884" s="57"/>
    </row>
    <row r="885" spans="28:28" s="19" customFormat="1" ht="15" hidden="1">
      <c r="AB885" s="57"/>
    </row>
    <row r="886" spans="28:28" s="19" customFormat="1" ht="15" hidden="1">
      <c r="AB886" s="57"/>
    </row>
    <row r="887" spans="28:28" s="19" customFormat="1" ht="15" hidden="1">
      <c r="AB887" s="57"/>
    </row>
    <row r="888" spans="28:28" s="19" customFormat="1" ht="15" hidden="1">
      <c r="AB888" s="57"/>
    </row>
    <row r="889" spans="28:28" s="19" customFormat="1" ht="15" hidden="1">
      <c r="AB889" s="57"/>
    </row>
    <row r="890" spans="28:28" s="19" customFormat="1" ht="15" hidden="1">
      <c r="AB890" s="57"/>
    </row>
    <row r="891" spans="28:28" s="19" customFormat="1" ht="15" hidden="1">
      <c r="AB891" s="57"/>
    </row>
    <row r="892" spans="28:28" s="19" customFormat="1" ht="15" hidden="1">
      <c r="AB892" s="57"/>
    </row>
    <row r="893" spans="28:28" s="19" customFormat="1" ht="15" hidden="1">
      <c r="AB893" s="57"/>
    </row>
    <row r="894" spans="28:28" s="19" customFormat="1" ht="15" hidden="1">
      <c r="AB894" s="57"/>
    </row>
    <row r="895" spans="28:28" s="19" customFormat="1" ht="15" hidden="1">
      <c r="AB895" s="57"/>
    </row>
    <row r="896" spans="28:28" s="19" customFormat="1" ht="15" hidden="1">
      <c r="AB896" s="57"/>
    </row>
    <row r="897" spans="28:28" s="19" customFormat="1" ht="15" hidden="1">
      <c r="AB897" s="57"/>
    </row>
    <row r="898" spans="28:28" s="19" customFormat="1" ht="15" hidden="1">
      <c r="AB898" s="57"/>
    </row>
    <row r="899" spans="28:28" s="19" customFormat="1" ht="15" hidden="1">
      <c r="AB899" s="57"/>
    </row>
    <row r="900" spans="28:28" s="19" customFormat="1" ht="15" hidden="1">
      <c r="AB900" s="57"/>
    </row>
    <row r="901" spans="28:28" s="19" customFormat="1" ht="15" hidden="1">
      <c r="AB901" s="57"/>
    </row>
    <row r="902" spans="28:28" s="19" customFormat="1" ht="15" hidden="1">
      <c r="AB902" s="57"/>
    </row>
    <row r="903" spans="28:28" s="19" customFormat="1" ht="15" hidden="1">
      <c r="AB903" s="57"/>
    </row>
    <row r="904" spans="28:28" s="19" customFormat="1" ht="15" hidden="1">
      <c r="AB904" s="57"/>
    </row>
    <row r="905" spans="28:28" s="19" customFormat="1" ht="15" hidden="1">
      <c r="AB905" s="57"/>
    </row>
    <row r="906" spans="28:28" s="19" customFormat="1" ht="15" hidden="1">
      <c r="AB906" s="57"/>
    </row>
    <row r="907" spans="28:28" s="19" customFormat="1" ht="15" hidden="1">
      <c r="AB907" s="57"/>
    </row>
    <row r="908" spans="28:28" s="19" customFormat="1" ht="15" hidden="1">
      <c r="AB908" s="57"/>
    </row>
    <row r="909" spans="28:28" s="19" customFormat="1" ht="15" hidden="1">
      <c r="AB909" s="57"/>
    </row>
    <row r="910" spans="28:28" s="19" customFormat="1" ht="15" hidden="1">
      <c r="AB910" s="57"/>
    </row>
    <row r="911" spans="28:28" s="19" customFormat="1" ht="15" hidden="1">
      <c r="AB911" s="57"/>
    </row>
    <row r="912" spans="28:28" s="19" customFormat="1" ht="15" hidden="1">
      <c r="AB912" s="57"/>
    </row>
    <row r="913" spans="28:28" s="19" customFormat="1" ht="15" hidden="1">
      <c r="AB913" s="57"/>
    </row>
    <row r="914" spans="28:28" s="19" customFormat="1" ht="15" hidden="1">
      <c r="AB914" s="57"/>
    </row>
    <row r="915" spans="28:28" s="19" customFormat="1" ht="15" hidden="1">
      <c r="AB915" s="57"/>
    </row>
    <row r="916" spans="28:28" s="19" customFormat="1" ht="15" hidden="1">
      <c r="AB916" s="57"/>
    </row>
    <row r="917" spans="28:28" s="19" customFormat="1" ht="15" hidden="1">
      <c r="AB917" s="57"/>
    </row>
    <row r="918" spans="28:28" s="19" customFormat="1" ht="15" hidden="1">
      <c r="AB918" s="57"/>
    </row>
    <row r="919" spans="28:28" s="19" customFormat="1" ht="15" hidden="1">
      <c r="AB919" s="57"/>
    </row>
    <row r="920" spans="28:28" s="19" customFormat="1" ht="15" hidden="1">
      <c r="AB920" s="57"/>
    </row>
    <row r="921" spans="28:28" s="19" customFormat="1" ht="15" hidden="1">
      <c r="AB921" s="57"/>
    </row>
    <row r="922" spans="28:28" s="19" customFormat="1" ht="15" hidden="1">
      <c r="AB922" s="57"/>
    </row>
    <row r="923" spans="28:28" s="19" customFormat="1" ht="15" hidden="1">
      <c r="AB923" s="57"/>
    </row>
    <row r="924" spans="28:28" s="19" customFormat="1" ht="15" hidden="1">
      <c r="AB924" s="57"/>
    </row>
    <row r="925" spans="28:28" s="19" customFormat="1" ht="15" hidden="1">
      <c r="AB925" s="57"/>
    </row>
    <row r="926" spans="28:28" s="19" customFormat="1" ht="15" hidden="1">
      <c r="AB926" s="57"/>
    </row>
    <row r="927" spans="28:28" s="19" customFormat="1" ht="15" hidden="1">
      <c r="AB927" s="57"/>
    </row>
    <row r="928" spans="28:28" s="19" customFormat="1" ht="15" hidden="1">
      <c r="AB928" s="57"/>
    </row>
    <row r="929" spans="28:28" s="19" customFormat="1" ht="15" hidden="1">
      <c r="AB929" s="57"/>
    </row>
    <row r="930" spans="28:28" s="19" customFormat="1" ht="15" hidden="1">
      <c r="AB930" s="57"/>
    </row>
    <row r="931" spans="28:28" s="19" customFormat="1" ht="15" hidden="1">
      <c r="AB931" s="57"/>
    </row>
    <row r="932" spans="28:28" s="19" customFormat="1" ht="15" hidden="1">
      <c r="AB932" s="57"/>
    </row>
    <row r="933" spans="28:28" s="19" customFormat="1" ht="15" hidden="1">
      <c r="AB933" s="57"/>
    </row>
    <row r="934" spans="28:28" s="19" customFormat="1" ht="15" hidden="1">
      <c r="AB934" s="57"/>
    </row>
    <row r="935" spans="28:28" s="19" customFormat="1" ht="15" hidden="1">
      <c r="AB935" s="57"/>
    </row>
    <row r="936" spans="28:28" s="19" customFormat="1" ht="15" hidden="1">
      <c r="AB936" s="57"/>
    </row>
    <row r="937" spans="28:28" s="19" customFormat="1" ht="15" hidden="1">
      <c r="AB937" s="57"/>
    </row>
    <row r="938" spans="28:28" s="19" customFormat="1" ht="15" hidden="1">
      <c r="AB938" s="57"/>
    </row>
    <row r="939" spans="28:28" s="19" customFormat="1" ht="15" hidden="1">
      <c r="AB939" s="57"/>
    </row>
    <row r="940" spans="28:28" s="19" customFormat="1" ht="15" hidden="1">
      <c r="AB940" s="57"/>
    </row>
    <row r="941" spans="28:28" s="19" customFormat="1" ht="15" hidden="1">
      <c r="AB941" s="57"/>
    </row>
    <row r="942" spans="28:28" s="19" customFormat="1" ht="15" hidden="1">
      <c r="AB942" s="57"/>
    </row>
    <row r="943" spans="28:28" s="19" customFormat="1" ht="15" hidden="1">
      <c r="AB943" s="57"/>
    </row>
    <row r="944" spans="28:28" s="19" customFormat="1" ht="15" hidden="1">
      <c r="AB944" s="57"/>
    </row>
    <row r="945" spans="28:28" s="19" customFormat="1" ht="15" hidden="1">
      <c r="AB945" s="57"/>
    </row>
    <row r="946" spans="28:28" s="19" customFormat="1" ht="15" hidden="1">
      <c r="AB946" s="57"/>
    </row>
    <row r="947" spans="28:28" s="19" customFormat="1" ht="15" hidden="1">
      <c r="AB947" s="57"/>
    </row>
    <row r="948" spans="28:28" s="19" customFormat="1" ht="15" hidden="1">
      <c r="AB948" s="57"/>
    </row>
    <row r="949" spans="28:28" s="19" customFormat="1" ht="15" hidden="1">
      <c r="AB949" s="57"/>
    </row>
    <row r="950" spans="28:28" s="19" customFormat="1" ht="15" hidden="1">
      <c r="AB950" s="57"/>
    </row>
    <row r="951" spans="28:28" s="19" customFormat="1" ht="15" hidden="1">
      <c r="AB951" s="57"/>
    </row>
    <row r="952" spans="28:28" s="19" customFormat="1" ht="15" hidden="1">
      <c r="AB952" s="57"/>
    </row>
    <row r="953" spans="28:28" s="19" customFormat="1" ht="15" hidden="1">
      <c r="AB953" s="57"/>
    </row>
    <row r="954" spans="28:28" s="19" customFormat="1" ht="15" hidden="1">
      <c r="AB954" s="57"/>
    </row>
    <row r="955" spans="28:28" s="19" customFormat="1" ht="15" hidden="1">
      <c r="AB955" s="57"/>
    </row>
    <row r="956" spans="28:28" s="19" customFormat="1" ht="15" hidden="1">
      <c r="AB956" s="57"/>
    </row>
    <row r="957" spans="28:28" s="19" customFormat="1" ht="15" hidden="1">
      <c r="AB957" s="57"/>
    </row>
    <row r="958" spans="28:28" s="19" customFormat="1" ht="15" hidden="1">
      <c r="AB958" s="57"/>
    </row>
    <row r="959" spans="28:28" s="19" customFormat="1" ht="15" hidden="1">
      <c r="AB959" s="57"/>
    </row>
    <row r="960" spans="28:28" s="19" customFormat="1" ht="15" hidden="1">
      <c r="AB960" s="57"/>
    </row>
    <row r="961" spans="28:28" s="19" customFormat="1" ht="15" hidden="1">
      <c r="AB961" s="57"/>
    </row>
    <row r="962" spans="28:28" s="19" customFormat="1" ht="15" hidden="1">
      <c r="AB962" s="57"/>
    </row>
    <row r="963" spans="28:28" s="19" customFormat="1" ht="15" hidden="1">
      <c r="AB963" s="57"/>
    </row>
    <row r="964" spans="28:28" s="19" customFormat="1" ht="15" hidden="1">
      <c r="AB964" s="57"/>
    </row>
    <row r="965" spans="28:28" s="19" customFormat="1" ht="15" hidden="1">
      <c r="AB965" s="57"/>
    </row>
    <row r="966" spans="28:28" s="19" customFormat="1" ht="15" hidden="1">
      <c r="AB966" s="57"/>
    </row>
    <row r="967" spans="28:28" s="19" customFormat="1" ht="15" hidden="1">
      <c r="AB967" s="57"/>
    </row>
    <row r="968" spans="28:28" s="19" customFormat="1" ht="15" hidden="1">
      <c r="AB968" s="57"/>
    </row>
    <row r="969" spans="28:28" s="19" customFormat="1" ht="15" hidden="1">
      <c r="AB969" s="57"/>
    </row>
    <row r="970" spans="28:28" s="19" customFormat="1" ht="15" hidden="1">
      <c r="AB970" s="57"/>
    </row>
    <row r="971" spans="28:28" s="19" customFormat="1" ht="15" hidden="1">
      <c r="AB971" s="57"/>
    </row>
    <row r="972" spans="28:28" s="19" customFormat="1" ht="15" hidden="1">
      <c r="AB972" s="57"/>
    </row>
    <row r="973" spans="28:28" s="19" customFormat="1" ht="15" hidden="1">
      <c r="AB973" s="57"/>
    </row>
    <row r="974" spans="28:28" s="19" customFormat="1" ht="15" hidden="1">
      <c r="AB974" s="57"/>
    </row>
    <row r="975" spans="28:28" s="19" customFormat="1" ht="15" hidden="1">
      <c r="AB975" s="57"/>
    </row>
    <row r="976" spans="28:28" s="19" customFormat="1" ht="15" hidden="1">
      <c r="AB976" s="57"/>
    </row>
    <row r="977" spans="28:28" s="19" customFormat="1" ht="15" hidden="1">
      <c r="AB977" s="57"/>
    </row>
    <row r="978" spans="28:28" s="19" customFormat="1" ht="15" hidden="1">
      <c r="AB978" s="57"/>
    </row>
    <row r="979" spans="28:28" s="19" customFormat="1" ht="15" hidden="1">
      <c r="AB979" s="57"/>
    </row>
    <row r="980" spans="28:28" s="19" customFormat="1" ht="15" hidden="1">
      <c r="AB980" s="57"/>
    </row>
    <row r="981" spans="28:28" s="19" customFormat="1" ht="15" hidden="1">
      <c r="AB981" s="57"/>
    </row>
    <row r="982" spans="28:28" s="19" customFormat="1" ht="15" hidden="1">
      <c r="AB982" s="57"/>
    </row>
    <row r="983" spans="28:28" s="19" customFormat="1" ht="15" hidden="1">
      <c r="AB983" s="57"/>
    </row>
    <row r="984" spans="28:28" s="19" customFormat="1" ht="15" hidden="1">
      <c r="AB984" s="57"/>
    </row>
    <row r="985" spans="28:28" s="19" customFormat="1" ht="15" hidden="1">
      <c r="AB985" s="57"/>
    </row>
    <row r="986" spans="28:28" s="19" customFormat="1" ht="15" hidden="1">
      <c r="AB986" s="57"/>
    </row>
    <row r="987" spans="28:28" s="19" customFormat="1" ht="15" hidden="1">
      <c r="AB987" s="57"/>
    </row>
    <row r="988" spans="28:28" s="19" customFormat="1" ht="15" hidden="1">
      <c r="AB988" s="57"/>
    </row>
    <row r="989" spans="28:28" s="19" customFormat="1" ht="15" hidden="1">
      <c r="AB989" s="57"/>
    </row>
    <row r="990" spans="28:28" s="19" customFormat="1" ht="15" hidden="1">
      <c r="AB990" s="57"/>
    </row>
    <row r="991" spans="28:28" s="19" customFormat="1" ht="15" hidden="1">
      <c r="AB991" s="57"/>
    </row>
    <row r="992" spans="28:28" s="19" customFormat="1" ht="15" hidden="1">
      <c r="AB992" s="57"/>
    </row>
    <row r="993" spans="28:28" s="19" customFormat="1" ht="15" hidden="1">
      <c r="AB993" s="57"/>
    </row>
    <row r="994" spans="28:28" s="19" customFormat="1" ht="15" hidden="1">
      <c r="AB994" s="57"/>
    </row>
    <row r="995" spans="28:28" s="19" customFormat="1" ht="15" hidden="1">
      <c r="AB995" s="57"/>
    </row>
    <row r="996" spans="28:28" s="19" customFormat="1" ht="15" hidden="1">
      <c r="AB996" s="57"/>
    </row>
    <row r="997" spans="28:28" s="19" customFormat="1" ht="15" hidden="1">
      <c r="AB997" s="57"/>
    </row>
    <row r="998" spans="28:28" s="19" customFormat="1" ht="15" hidden="1">
      <c r="AB998" s="57"/>
    </row>
    <row r="999" spans="28:28" s="19" customFormat="1" ht="15" hidden="1">
      <c r="AB999" s="57"/>
    </row>
    <row r="1000" spans="28:28" s="19" customFormat="1" ht="15" hidden="1">
      <c r="AB1000" s="57"/>
    </row>
    <row r="1001" spans="28:28" s="19" customFormat="1" ht="15" hidden="1">
      <c r="AB1001" s="57"/>
    </row>
    <row r="1002" spans="28:28" s="19" customFormat="1" ht="15" hidden="1">
      <c r="AB1002" s="57"/>
    </row>
    <row r="1003" spans="28:28" s="19" customFormat="1" ht="15" hidden="1">
      <c r="AB1003" s="57"/>
    </row>
    <row r="1004" spans="28:28" s="19" customFormat="1" ht="15" hidden="1">
      <c r="AB1004" s="57"/>
    </row>
    <row r="1005" spans="28:28" s="19" customFormat="1" ht="15" hidden="1">
      <c r="AB1005" s="57"/>
    </row>
    <row r="1006" spans="28:28" s="19" customFormat="1" ht="15" hidden="1">
      <c r="AB1006" s="57"/>
    </row>
    <row r="1007" spans="28:28" s="19" customFormat="1" ht="15" hidden="1">
      <c r="AB1007" s="57"/>
    </row>
    <row r="1008" spans="28:28" s="19" customFormat="1" ht="15" hidden="1">
      <c r="AB1008" s="57"/>
    </row>
    <row r="1009" spans="28:28" s="19" customFormat="1" ht="15" hidden="1">
      <c r="AB1009" s="57"/>
    </row>
    <row r="1010" spans="28:28" s="19" customFormat="1" ht="15" hidden="1">
      <c r="AB1010" s="57"/>
    </row>
    <row r="1011" spans="28:28" s="19" customFormat="1" ht="15" hidden="1">
      <c r="AB1011" s="57"/>
    </row>
    <row r="1012" spans="28:28" s="19" customFormat="1" ht="15" hidden="1">
      <c r="AB1012" s="57"/>
    </row>
    <row r="1013" spans="28:28" s="19" customFormat="1" ht="15" hidden="1">
      <c r="AB1013" s="57"/>
    </row>
    <row r="1014" spans="28:28" s="19" customFormat="1" ht="15" hidden="1">
      <c r="AB1014" s="57"/>
    </row>
    <row r="1015" spans="28:28" s="19" customFormat="1" ht="15" hidden="1">
      <c r="AB1015" s="57"/>
    </row>
    <row r="1016" spans="28:28" s="19" customFormat="1" ht="15" hidden="1">
      <c r="AB1016" s="57"/>
    </row>
    <row r="1017" spans="28:28" s="19" customFormat="1" ht="15" hidden="1">
      <c r="AB1017" s="57"/>
    </row>
    <row r="1018" spans="28:28" s="19" customFormat="1" ht="15" hidden="1">
      <c r="AB1018" s="57"/>
    </row>
    <row r="1019" spans="28:28" s="19" customFormat="1" ht="15" hidden="1">
      <c r="AB1019" s="57"/>
    </row>
    <row r="1020" spans="28:28" s="19" customFormat="1" ht="15" hidden="1">
      <c r="AB1020" s="57"/>
    </row>
    <row r="1021" spans="28:28" s="19" customFormat="1" ht="15" hidden="1">
      <c r="AB1021" s="57"/>
    </row>
    <row r="1022" spans="28:28" s="19" customFormat="1" ht="15" hidden="1">
      <c r="AB1022" s="57"/>
    </row>
    <row r="1023" spans="28:28" s="19" customFormat="1" ht="15" hidden="1">
      <c r="AB1023" s="57"/>
    </row>
    <row r="1024" spans="28:28" s="19" customFormat="1" ht="15" hidden="1">
      <c r="AB1024" s="57"/>
    </row>
    <row r="1025" spans="28:28" s="19" customFormat="1" ht="15" hidden="1">
      <c r="AB1025" s="57"/>
    </row>
    <row r="1026" spans="28:28" s="19" customFormat="1" ht="15" hidden="1">
      <c r="AB1026" s="57"/>
    </row>
    <row r="1027" spans="28:28" s="19" customFormat="1" ht="15" hidden="1">
      <c r="AB1027" s="57"/>
    </row>
    <row r="1028" spans="28:28" s="19" customFormat="1" ht="15" hidden="1">
      <c r="AB1028" s="57"/>
    </row>
    <row r="1029" spans="28:28" s="19" customFormat="1" ht="15" hidden="1">
      <c r="AB1029" s="57"/>
    </row>
    <row r="1030" spans="28:28" s="19" customFormat="1" ht="15" hidden="1">
      <c r="AB1030" s="57"/>
    </row>
    <row r="1031" spans="28:28" s="19" customFormat="1" ht="15" hidden="1">
      <c r="AB1031" s="57"/>
    </row>
    <row r="1032" spans="28:28" s="19" customFormat="1" ht="15" hidden="1">
      <c r="AB1032" s="57"/>
    </row>
    <row r="1033" spans="28:28" s="19" customFormat="1" ht="15" hidden="1">
      <c r="AB1033" s="57"/>
    </row>
    <row r="1034" spans="28:28" s="19" customFormat="1" ht="15" hidden="1">
      <c r="AB1034" s="57"/>
    </row>
    <row r="1035" spans="28:28" s="19" customFormat="1" ht="15" hidden="1">
      <c r="AB1035" s="57"/>
    </row>
    <row r="1036" spans="28:28" s="19" customFormat="1" ht="15" hidden="1">
      <c r="AB1036" s="57"/>
    </row>
    <row r="1037" spans="28:28" s="19" customFormat="1" ht="15" hidden="1">
      <c r="AB1037" s="57"/>
    </row>
    <row r="1038" spans="28:28" s="19" customFormat="1" ht="15" hidden="1">
      <c r="AB1038" s="57"/>
    </row>
    <row r="1039" spans="28:28" s="19" customFormat="1" ht="15" hidden="1">
      <c r="AB1039" s="57"/>
    </row>
    <row r="1040" spans="28:28" s="19" customFormat="1" ht="15" hidden="1">
      <c r="AB1040" s="57"/>
    </row>
    <row r="1041" spans="28:28" s="19" customFormat="1" ht="15" hidden="1">
      <c r="AB1041" s="57"/>
    </row>
    <row r="1042" spans="28:28" s="19" customFormat="1" ht="15" hidden="1">
      <c r="AB1042" s="57"/>
    </row>
    <row r="1043" spans="28:28" s="19" customFormat="1" ht="15" hidden="1">
      <c r="AB1043" s="57"/>
    </row>
    <row r="1044" spans="28:28" s="19" customFormat="1" ht="15" hidden="1">
      <c r="AB1044" s="57"/>
    </row>
    <row r="1045" spans="28:28" s="19" customFormat="1" ht="15" hidden="1">
      <c r="AB1045" s="57"/>
    </row>
    <row r="1046" spans="28:28" s="19" customFormat="1" ht="15" hidden="1">
      <c r="AB1046" s="57"/>
    </row>
    <row r="1047" spans="28:28" s="19" customFormat="1" ht="15" hidden="1">
      <c r="AB1047" s="57"/>
    </row>
    <row r="1048" spans="28:28" s="19" customFormat="1" ht="15" hidden="1">
      <c r="AB1048" s="57"/>
    </row>
    <row r="1049" spans="28:28" s="19" customFormat="1" ht="15" hidden="1">
      <c r="AB1049" s="57"/>
    </row>
    <row r="1050" spans="28:28" s="19" customFormat="1" ht="15" hidden="1">
      <c r="AB1050" s="57"/>
    </row>
    <row r="1051" spans="28:28" s="19" customFormat="1" ht="15" hidden="1">
      <c r="AB1051" s="57"/>
    </row>
    <row r="1052" spans="28:28" s="19" customFormat="1" ht="15" hidden="1">
      <c r="AB1052" s="57"/>
    </row>
    <row r="1053" spans="28:28" s="19" customFormat="1" ht="15" hidden="1">
      <c r="AB1053" s="57"/>
    </row>
    <row r="1054" spans="28:28" s="19" customFormat="1" ht="15" hidden="1">
      <c r="AB1054" s="57"/>
    </row>
    <row r="1055" spans="28:28" s="19" customFormat="1" ht="15" hidden="1">
      <c r="AB1055" s="57"/>
    </row>
    <row r="1056" spans="28:28" s="19" customFormat="1" ht="15" hidden="1">
      <c r="AB1056" s="57"/>
    </row>
    <row r="1057" spans="28:28" s="19" customFormat="1" ht="15" hidden="1">
      <c r="AB1057" s="57"/>
    </row>
    <row r="1058" spans="28:28" s="19" customFormat="1" ht="15" hidden="1">
      <c r="AB1058" s="57"/>
    </row>
    <row r="1059" spans="28:28" s="19" customFormat="1" ht="15" hidden="1">
      <c r="AB1059" s="57"/>
    </row>
    <row r="1060" spans="28:28" s="19" customFormat="1" ht="15" hidden="1">
      <c r="AB1060" s="57"/>
    </row>
    <row r="1061" spans="28:28" s="19" customFormat="1" ht="15" hidden="1">
      <c r="AB1061" s="57"/>
    </row>
    <row r="1062" spans="28:28" s="19" customFormat="1" ht="15" hidden="1">
      <c r="AB1062" s="57"/>
    </row>
    <row r="1063" spans="28:28" s="19" customFormat="1" ht="15" hidden="1">
      <c r="AB1063" s="57"/>
    </row>
    <row r="1064" spans="28:28" s="19" customFormat="1" ht="15" hidden="1">
      <c r="AB1064" s="57"/>
    </row>
    <row r="1065" spans="28:28" s="19" customFormat="1" ht="15" hidden="1">
      <c r="AB1065" s="57"/>
    </row>
    <row r="1066" spans="28:28" s="19" customFormat="1" ht="15" hidden="1">
      <c r="AB1066" s="57"/>
    </row>
    <row r="1067" spans="28:28" s="19" customFormat="1" ht="15" hidden="1">
      <c r="AB1067" s="57"/>
    </row>
    <row r="1068" spans="28:28" s="19" customFormat="1" ht="15" hidden="1">
      <c r="AB1068" s="57"/>
    </row>
    <row r="1069" spans="28:28" s="19" customFormat="1" ht="15" hidden="1">
      <c r="AB1069" s="57"/>
    </row>
    <row r="1070" spans="28:28" s="19" customFormat="1" ht="15" hidden="1">
      <c r="AB1070" s="57"/>
    </row>
    <row r="1071" spans="28:28" s="19" customFormat="1" ht="15" hidden="1">
      <c r="AB1071" s="57"/>
    </row>
    <row r="1072" spans="28:28" s="19" customFormat="1" ht="15" hidden="1">
      <c r="AB1072" s="57"/>
    </row>
    <row r="1073" spans="1:28" s="19" customFormat="1" ht="15" hidden="1">
      <c r="AB1073" s="57"/>
    </row>
    <row r="1074" spans="1:28" s="19" customFormat="1" ht="15" hidden="1">
      <c r="AB1074" s="57"/>
    </row>
    <row r="1075" spans="1:28" s="19" customFormat="1" ht="15" hidden="1">
      <c r="AB1075" s="57"/>
    </row>
    <row r="1076" spans="1:28" s="19" customFormat="1" ht="15" hidden="1">
      <c r="AB1076" s="57"/>
    </row>
    <row r="1077" spans="1:28" s="19" customFormat="1" ht="15" hidden="1">
      <c r="AB1077" s="57"/>
    </row>
    <row r="1078" spans="1:28" s="19" customFormat="1" ht="15" hidden="1">
      <c r="A1078" s="58"/>
      <c r="B1078" s="58"/>
      <c r="C1078" s="58"/>
      <c r="D1078" s="58"/>
      <c r="E1078" s="58"/>
      <c r="F1078" s="58"/>
      <c r="G1078" s="58"/>
      <c r="I1078" s="31"/>
      <c r="P1078" s="31"/>
      <c r="Q1078" s="31"/>
      <c r="S1078" s="31"/>
      <c r="V1078" s="31"/>
      <c r="X1078" s="31"/>
      <c r="Z1078" s="31"/>
      <c r="AB1078" s="57"/>
    </row>
    <row r="1079" spans="1:28" s="19" customFormat="1" ht="15" hidden="1">
      <c r="A1079" s="58"/>
      <c r="B1079" s="58"/>
      <c r="C1079" s="58"/>
      <c r="D1079" s="58"/>
      <c r="E1079" s="58"/>
      <c r="F1079" s="58"/>
      <c r="G1079" s="58"/>
      <c r="I1079" s="31"/>
      <c r="P1079" s="31"/>
      <c r="Q1079" s="31"/>
      <c r="S1079" s="31"/>
      <c r="V1079" s="31"/>
      <c r="X1079" s="31"/>
      <c r="Z1079" s="31"/>
      <c r="AB1079" s="57"/>
    </row>
    <row r="1080" spans="1:28" s="19" customFormat="1" ht="15" hidden="1">
      <c r="A1080" s="58"/>
      <c r="B1080" s="58"/>
      <c r="C1080" s="58"/>
      <c r="D1080" s="58"/>
      <c r="E1080" s="58"/>
      <c r="F1080" s="58"/>
      <c r="G1080" s="58"/>
      <c r="I1080" s="31"/>
      <c r="P1080" s="31"/>
      <c r="Q1080" s="31"/>
      <c r="S1080" s="31"/>
      <c r="V1080" s="31"/>
      <c r="X1080" s="31"/>
      <c r="Z1080" s="31"/>
      <c r="AB1080" s="57"/>
    </row>
    <row r="1081" spans="1:28" s="19" customFormat="1" ht="15" hidden="1">
      <c r="A1081" s="58"/>
      <c r="B1081" s="58"/>
      <c r="C1081" s="58"/>
      <c r="D1081" s="58"/>
      <c r="E1081" s="58"/>
      <c r="F1081" s="58"/>
      <c r="G1081" s="58"/>
      <c r="I1081" s="31"/>
      <c r="P1081" s="31"/>
      <c r="Q1081" s="31"/>
      <c r="S1081" s="31"/>
      <c r="V1081" s="31"/>
      <c r="X1081" s="31"/>
      <c r="Z1081" s="31"/>
      <c r="AB1081" s="57"/>
    </row>
    <row r="1082" spans="1:28" s="19" customFormat="1" ht="15" hidden="1">
      <c r="A1082" s="58"/>
      <c r="B1082" s="58"/>
      <c r="C1082" s="58"/>
      <c r="D1082" s="58"/>
      <c r="E1082" s="58"/>
      <c r="F1082" s="58"/>
      <c r="G1082" s="58"/>
      <c r="I1082" s="31"/>
      <c r="P1082" s="31"/>
      <c r="Q1082" s="31"/>
      <c r="S1082" s="31"/>
      <c r="V1082" s="31"/>
      <c r="X1082" s="31"/>
      <c r="Z1082" s="31"/>
      <c r="AB1082" s="57"/>
    </row>
    <row r="1083" spans="1:28" s="19" customFormat="1" ht="15" hidden="1">
      <c r="A1083" s="58"/>
      <c r="B1083" s="58"/>
      <c r="C1083" s="58"/>
      <c r="D1083" s="58"/>
      <c r="E1083" s="58"/>
      <c r="F1083" s="58"/>
      <c r="G1083" s="58"/>
      <c r="I1083" s="31"/>
      <c r="P1083" s="31"/>
      <c r="Q1083" s="31"/>
      <c r="S1083" s="31"/>
      <c r="V1083" s="31"/>
      <c r="X1083" s="31"/>
      <c r="Z1083" s="31"/>
      <c r="AB1083" s="57"/>
    </row>
    <row r="1084" spans="1:28" s="19" customFormat="1" ht="15" hidden="1">
      <c r="A1084" s="58"/>
      <c r="B1084" s="58"/>
      <c r="C1084" s="58"/>
      <c r="D1084" s="58"/>
      <c r="E1084" s="58"/>
      <c r="F1084" s="58"/>
      <c r="G1084" s="58"/>
      <c r="I1084" s="31"/>
      <c r="P1084" s="31"/>
      <c r="Q1084" s="31"/>
      <c r="S1084" s="31"/>
      <c r="V1084" s="31"/>
      <c r="X1084" s="31"/>
      <c r="Z1084" s="31"/>
      <c r="AB1084" s="57"/>
    </row>
    <row r="1085" spans="1:28" s="19" customFormat="1" ht="15" hidden="1">
      <c r="A1085" s="58"/>
      <c r="B1085" s="58"/>
      <c r="C1085" s="58"/>
      <c r="D1085" s="58"/>
      <c r="E1085" s="58"/>
      <c r="F1085" s="58"/>
      <c r="G1085" s="58"/>
      <c r="I1085" s="31"/>
      <c r="P1085" s="31"/>
      <c r="Q1085" s="31"/>
      <c r="S1085" s="31"/>
      <c r="V1085" s="31"/>
      <c r="X1085" s="31"/>
      <c r="Z1085" s="31"/>
      <c r="AB1085" s="57"/>
    </row>
    <row r="1086" spans="1:28" s="19" customFormat="1" ht="15" hidden="1">
      <c r="A1086" s="58"/>
      <c r="B1086" s="58"/>
      <c r="C1086" s="58"/>
      <c r="D1086" s="58"/>
      <c r="E1086" s="58"/>
      <c r="F1086" s="58"/>
      <c r="G1086" s="58"/>
      <c r="I1086" s="31"/>
      <c r="P1086" s="31"/>
      <c r="Q1086" s="31"/>
      <c r="S1086" s="31"/>
      <c r="V1086" s="31"/>
      <c r="X1086" s="31"/>
      <c r="Z1086" s="31"/>
      <c r="AB1086" s="57"/>
    </row>
    <row r="1087" spans="1:28" s="19" customFormat="1" ht="15" hidden="1">
      <c r="A1087" s="58"/>
      <c r="B1087" s="58"/>
      <c r="C1087" s="58"/>
      <c r="D1087" s="58"/>
      <c r="E1087" s="58"/>
      <c r="F1087" s="58"/>
      <c r="G1087" s="58"/>
      <c r="I1087" s="31"/>
      <c r="P1087" s="31"/>
      <c r="Q1087" s="31"/>
      <c r="S1087" s="31"/>
      <c r="V1087" s="31"/>
      <c r="X1087" s="31"/>
      <c r="Z1087" s="31"/>
      <c r="AB1087" s="57"/>
    </row>
    <row r="1088" spans="1:28" s="19" customFormat="1" ht="15" hidden="1">
      <c r="A1088" s="58"/>
      <c r="B1088" s="58"/>
      <c r="C1088" s="58"/>
      <c r="D1088" s="58"/>
      <c r="E1088" s="58"/>
      <c r="F1088" s="58"/>
      <c r="G1088" s="58"/>
      <c r="I1088" s="31"/>
      <c r="P1088" s="31"/>
      <c r="Q1088" s="31"/>
      <c r="S1088" s="31"/>
      <c r="V1088" s="31"/>
      <c r="X1088" s="31"/>
      <c r="Z1088" s="31"/>
      <c r="AB1088" s="57"/>
    </row>
    <row r="1089" spans="1:28" s="19" customFormat="1" ht="15" hidden="1">
      <c r="A1089" s="58"/>
      <c r="B1089" s="58"/>
      <c r="C1089" s="58"/>
      <c r="D1089" s="58"/>
      <c r="E1089" s="58"/>
      <c r="F1089" s="58"/>
      <c r="G1089" s="58"/>
      <c r="I1089" s="31"/>
      <c r="P1089" s="31"/>
      <c r="Q1089" s="31"/>
      <c r="S1089" s="31"/>
      <c r="V1089" s="31"/>
      <c r="X1089" s="31"/>
      <c r="Z1089" s="31"/>
      <c r="AB1089" s="57"/>
    </row>
    <row r="1090" spans="1:28" s="19" customFormat="1" ht="15" hidden="1">
      <c r="A1090" s="58"/>
      <c r="B1090" s="58"/>
      <c r="C1090" s="58"/>
      <c r="D1090" s="58"/>
      <c r="E1090" s="58"/>
      <c r="F1090" s="58"/>
      <c r="G1090" s="58"/>
      <c r="I1090" s="31"/>
      <c r="P1090" s="31"/>
      <c r="Q1090" s="31"/>
      <c r="S1090" s="31"/>
      <c r="V1090" s="31"/>
      <c r="X1090" s="31"/>
      <c r="Z1090" s="31"/>
      <c r="AB1090" s="57"/>
    </row>
    <row r="1091" spans="1:28" s="19" customFormat="1" ht="15" hidden="1">
      <c r="A1091" s="58"/>
      <c r="B1091" s="58"/>
      <c r="C1091" s="58"/>
      <c r="D1091" s="58"/>
      <c r="E1091" s="58"/>
      <c r="F1091" s="58"/>
      <c r="G1091" s="58"/>
      <c r="I1091" s="31"/>
      <c r="P1091" s="31"/>
      <c r="Q1091" s="31"/>
      <c r="S1091" s="31"/>
      <c r="V1091" s="31"/>
      <c r="X1091" s="31"/>
      <c r="Z1091" s="31"/>
      <c r="AB1091" s="57"/>
    </row>
    <row r="1092" spans="1:28" s="19" customFormat="1" ht="15" hidden="1">
      <c r="A1092" s="58"/>
      <c r="B1092" s="58"/>
      <c r="C1092" s="58"/>
      <c r="D1092" s="58"/>
      <c r="E1092" s="58"/>
      <c r="F1092" s="58"/>
      <c r="G1092" s="58"/>
      <c r="I1092" s="31"/>
      <c r="P1092" s="31"/>
      <c r="Q1092" s="31"/>
      <c r="S1092" s="31"/>
      <c r="V1092" s="31"/>
      <c r="X1092" s="31"/>
      <c r="Z1092" s="31"/>
      <c r="AB1092" s="57"/>
    </row>
    <row r="1093" spans="1:28" s="19" customFormat="1" ht="15" hidden="1">
      <c r="A1093" s="58"/>
      <c r="B1093" s="58"/>
      <c r="C1093" s="58"/>
      <c r="D1093" s="58"/>
      <c r="E1093" s="58"/>
      <c r="F1093" s="58"/>
      <c r="G1093" s="58"/>
      <c r="I1093" s="31"/>
      <c r="P1093" s="31"/>
      <c r="Q1093" s="31"/>
      <c r="S1093" s="31"/>
      <c r="V1093" s="31"/>
      <c r="X1093" s="31"/>
      <c r="Z1093" s="31"/>
      <c r="AB1093" s="57"/>
    </row>
    <row r="1094" spans="1:28" s="19" customFormat="1" ht="15" hidden="1">
      <c r="A1094" s="31"/>
      <c r="B1094" s="59"/>
      <c r="C1094" s="59"/>
      <c r="D1094" s="59"/>
      <c r="E1094" s="59"/>
      <c r="F1094" s="31"/>
      <c r="G1094" s="31"/>
      <c r="I1094" s="31"/>
      <c r="P1094" s="31"/>
      <c r="Q1094" s="31"/>
      <c r="S1094" s="31"/>
      <c r="V1094" s="31"/>
      <c r="X1094" s="31"/>
      <c r="Z1094" s="31"/>
      <c r="AB1094" s="57"/>
    </row>
    <row r="1095" spans="1:28" s="19" customFormat="1" ht="15" hidden="1">
      <c r="A1095" s="31"/>
      <c r="B1095" s="59"/>
      <c r="C1095" s="59"/>
      <c r="D1095" s="59"/>
      <c r="E1095" s="59"/>
      <c r="F1095" s="31"/>
      <c r="G1095" s="31"/>
      <c r="I1095" s="31"/>
      <c r="P1095" s="31"/>
      <c r="Q1095" s="31"/>
      <c r="S1095" s="31"/>
      <c r="V1095" s="31"/>
      <c r="X1095" s="31"/>
      <c r="Z1095" s="31"/>
      <c r="AB1095" s="57"/>
    </row>
    <row r="1096" spans="1:28" s="19" customFormat="1" ht="15" hidden="1">
      <c r="A1096" s="31"/>
      <c r="B1096" s="59"/>
      <c r="C1096" s="59"/>
      <c r="D1096" s="59"/>
      <c r="E1096" s="59"/>
      <c r="F1096" s="31"/>
      <c r="G1096" s="31"/>
      <c r="I1096" s="31"/>
      <c r="P1096" s="31"/>
      <c r="Q1096" s="31"/>
      <c r="S1096" s="31"/>
      <c r="V1096" s="31"/>
      <c r="X1096" s="31"/>
      <c r="Z1096" s="31"/>
      <c r="AB1096" s="57"/>
    </row>
    <row r="1097" spans="1:28" s="19" customFormat="1" ht="15" hidden="1">
      <c r="A1097" s="61"/>
      <c r="B1097" s="61"/>
      <c r="C1097" s="61"/>
      <c r="D1097" s="61"/>
      <c r="E1097" s="61"/>
      <c r="F1097" s="61"/>
      <c r="G1097" s="61"/>
      <c r="I1097" s="31"/>
      <c r="P1097" s="31"/>
      <c r="Q1097" s="31"/>
      <c r="S1097" s="31"/>
      <c r="V1097" s="31"/>
      <c r="X1097" s="31"/>
      <c r="Z1097" s="31"/>
      <c r="AB1097" s="57"/>
    </row>
    <row r="1098" spans="1:28" s="19" customFormat="1" ht="15" hidden="1">
      <c r="A1098" s="60"/>
      <c r="B1098" s="61"/>
      <c r="C1098" s="62"/>
      <c r="D1098" s="62"/>
      <c r="E1098" s="60"/>
      <c r="F1098" s="60"/>
      <c r="G1098" s="60"/>
      <c r="I1098" s="31"/>
      <c r="P1098" s="31"/>
      <c r="Q1098" s="31"/>
      <c r="S1098" s="31"/>
      <c r="V1098" s="31"/>
      <c r="X1098" s="31"/>
      <c r="Z1098" s="31"/>
      <c r="AB1098" s="57"/>
    </row>
    <row r="1099" spans="1:28" s="19" customFormat="1" ht="15" hidden="1">
      <c r="A1099" s="59"/>
      <c r="B1099" s="31"/>
      <c r="C1099" s="59"/>
      <c r="D1099" s="31"/>
      <c r="E1099" s="31"/>
      <c r="F1099" s="31"/>
      <c r="G1099" s="31"/>
      <c r="I1099" s="31"/>
      <c r="P1099" s="31"/>
      <c r="Q1099" s="31"/>
      <c r="S1099" s="31"/>
      <c r="V1099" s="31"/>
      <c r="X1099" s="31"/>
      <c r="Z1099" s="31"/>
      <c r="AB1099" s="57"/>
    </row>
    <row r="1100" spans="1:28" s="19" customFormat="1" ht="15" hidden="1">
      <c r="A1100" s="63"/>
      <c r="B1100" s="63"/>
      <c r="C1100" s="63"/>
      <c r="D1100" s="63"/>
      <c r="E1100" s="63"/>
      <c r="F1100" s="63"/>
      <c r="G1100" s="63"/>
      <c r="I1100" s="31"/>
      <c r="P1100" s="31"/>
      <c r="Q1100" s="31"/>
      <c r="S1100" s="31"/>
      <c r="V1100" s="31"/>
      <c r="X1100" s="31"/>
      <c r="Z1100" s="31"/>
      <c r="AB1100" s="57"/>
    </row>
    <row r="1101" spans="1:28" s="19" customFormat="1" ht="15" hidden="1">
      <c r="A1101" s="58"/>
      <c r="B1101" s="58"/>
      <c r="C1101" s="58"/>
      <c r="D1101" s="58"/>
      <c r="E1101" s="58"/>
      <c r="F1101" s="58"/>
      <c r="G1101" s="58"/>
      <c r="I1101" s="31"/>
      <c r="P1101" s="31"/>
      <c r="Q1101" s="31"/>
      <c r="S1101" s="31"/>
      <c r="V1101" s="31"/>
      <c r="X1101" s="31"/>
      <c r="Z1101" s="31"/>
      <c r="AB1101" s="57"/>
    </row>
    <row r="1102" spans="1:28" s="19" customFormat="1" ht="15" hidden="1">
      <c r="A1102" s="58"/>
      <c r="B1102" s="58"/>
      <c r="C1102" s="58"/>
      <c r="D1102" s="58"/>
      <c r="E1102" s="58"/>
      <c r="F1102" s="58"/>
      <c r="G1102" s="58"/>
      <c r="I1102" s="31"/>
      <c r="P1102" s="31"/>
      <c r="Q1102" s="31"/>
      <c r="S1102" s="31"/>
      <c r="V1102" s="31"/>
      <c r="X1102" s="31"/>
      <c r="Z1102" s="31"/>
      <c r="AB1102" s="57"/>
    </row>
    <row r="1103" spans="1:28" s="19" customFormat="1" ht="15" hidden="1">
      <c r="A1103" s="58"/>
      <c r="B1103" s="58"/>
      <c r="C1103" s="58"/>
      <c r="D1103" s="58"/>
      <c r="E1103" s="58"/>
      <c r="F1103" s="58"/>
      <c r="G1103" s="58"/>
      <c r="I1103" s="31"/>
      <c r="P1103" s="31"/>
      <c r="Q1103" s="31"/>
      <c r="S1103" s="31"/>
      <c r="V1103" s="31"/>
      <c r="X1103" s="31"/>
      <c r="Z1103" s="31"/>
      <c r="AB1103" s="57"/>
    </row>
    <row r="1104" spans="1:28" s="19" customFormat="1" ht="15" hidden="1">
      <c r="A1104" s="58"/>
      <c r="B1104" s="58"/>
      <c r="C1104" s="58"/>
      <c r="D1104" s="58"/>
      <c r="E1104" s="58"/>
      <c r="F1104" s="58"/>
      <c r="G1104" s="58"/>
      <c r="I1104" s="31"/>
      <c r="P1104" s="31"/>
      <c r="Q1104" s="31"/>
      <c r="S1104" s="31"/>
      <c r="V1104" s="31"/>
      <c r="X1104" s="31"/>
      <c r="Z1104" s="31"/>
      <c r="AB1104" s="57"/>
    </row>
    <row r="1105" spans="1:28" s="19" customFormat="1" ht="15" hidden="1">
      <c r="A1105" s="58"/>
      <c r="B1105" s="58"/>
      <c r="C1105" s="58"/>
      <c r="D1105" s="58"/>
      <c r="E1105" s="58"/>
      <c r="F1105" s="58"/>
      <c r="G1105" s="58"/>
      <c r="I1105" s="31"/>
      <c r="P1105" s="31"/>
      <c r="Q1105" s="31"/>
      <c r="S1105" s="31"/>
      <c r="V1105" s="31"/>
      <c r="X1105" s="31"/>
      <c r="Z1105" s="31"/>
      <c r="AB1105" s="57"/>
    </row>
    <row r="1106" spans="1:28" s="19" customFormat="1" ht="15" hidden="1">
      <c r="A1106" s="58"/>
      <c r="B1106" s="58"/>
      <c r="C1106" s="58"/>
      <c r="D1106" s="58"/>
      <c r="E1106" s="58"/>
      <c r="F1106" s="58"/>
      <c r="G1106" s="58"/>
      <c r="I1106" s="31"/>
      <c r="P1106" s="31"/>
      <c r="Q1106" s="31"/>
      <c r="S1106" s="31"/>
      <c r="V1106" s="31"/>
      <c r="X1106" s="31"/>
      <c r="Z1106" s="31"/>
      <c r="AB1106" s="57"/>
    </row>
    <row r="1107" spans="1:28" s="19" customFormat="1" ht="15" hidden="1">
      <c r="A1107" s="58"/>
      <c r="B1107" s="58"/>
      <c r="C1107" s="58"/>
      <c r="D1107" s="58"/>
      <c r="E1107" s="58"/>
      <c r="F1107" s="58"/>
      <c r="G1107" s="58"/>
      <c r="I1107" s="31"/>
      <c r="P1107" s="31"/>
      <c r="Q1107" s="31"/>
      <c r="S1107" s="31"/>
      <c r="V1107" s="31"/>
      <c r="X1107" s="31"/>
      <c r="Z1107" s="31"/>
      <c r="AB1107" s="57"/>
    </row>
    <row r="1108" spans="1:28" s="19" customFormat="1" ht="15" hidden="1">
      <c r="A1108" s="58"/>
      <c r="B1108" s="58"/>
      <c r="C1108" s="58"/>
      <c r="D1108" s="58"/>
      <c r="E1108" s="58"/>
      <c r="F1108" s="58"/>
      <c r="G1108" s="58"/>
      <c r="I1108" s="31"/>
      <c r="P1108" s="31"/>
      <c r="Q1108" s="31"/>
      <c r="S1108" s="31"/>
      <c r="V1108" s="31"/>
      <c r="X1108" s="31"/>
      <c r="Z1108" s="31"/>
      <c r="AB1108" s="57"/>
    </row>
    <row r="1109" spans="1:28" s="19" customFormat="1" ht="15" hidden="1">
      <c r="A1109" s="58"/>
      <c r="B1109" s="58"/>
      <c r="C1109" s="58"/>
      <c r="D1109" s="58"/>
      <c r="E1109" s="58"/>
      <c r="F1109" s="58"/>
      <c r="G1109" s="58"/>
      <c r="I1109" s="31"/>
      <c r="P1109" s="31"/>
      <c r="Q1109" s="31"/>
      <c r="S1109" s="31"/>
      <c r="V1109" s="31"/>
      <c r="X1109" s="31"/>
      <c r="Z1109" s="31"/>
      <c r="AB1109" s="57"/>
    </row>
    <row r="1110" spans="1:28" s="19" customFormat="1" ht="15" hidden="1">
      <c r="A1110" s="58"/>
      <c r="B1110" s="58"/>
      <c r="C1110" s="58"/>
      <c r="D1110" s="58"/>
      <c r="E1110" s="58"/>
      <c r="F1110" s="58"/>
      <c r="G1110" s="58"/>
      <c r="I1110" s="31"/>
      <c r="P1110" s="31"/>
      <c r="Q1110" s="31"/>
      <c r="S1110" s="31"/>
      <c r="V1110" s="31"/>
      <c r="X1110" s="31"/>
      <c r="Z1110" s="31"/>
      <c r="AB1110" s="57"/>
    </row>
    <row r="1111" spans="1:28" s="19" customFormat="1" ht="15" hidden="1">
      <c r="A1111" s="58"/>
      <c r="B1111" s="58"/>
      <c r="C1111" s="58"/>
      <c r="D1111" s="58"/>
      <c r="E1111" s="58"/>
      <c r="F1111" s="58"/>
      <c r="G1111" s="58"/>
      <c r="I1111" s="31"/>
      <c r="P1111" s="31"/>
      <c r="Q1111" s="31"/>
      <c r="S1111" s="31"/>
      <c r="V1111" s="31"/>
      <c r="X1111" s="31"/>
      <c r="Z1111" s="31"/>
      <c r="AB1111" s="57"/>
    </row>
    <row r="1112" spans="1:28" s="19" customFormat="1" ht="15" hidden="1">
      <c r="A1112" s="58"/>
      <c r="B1112" s="58"/>
      <c r="C1112" s="58"/>
      <c r="D1112" s="58"/>
      <c r="E1112" s="58"/>
      <c r="F1112" s="58"/>
      <c r="G1112" s="58"/>
      <c r="I1112" s="31"/>
      <c r="P1112" s="31"/>
      <c r="Q1112" s="31"/>
      <c r="S1112" s="31"/>
      <c r="V1112" s="31"/>
      <c r="X1112" s="31"/>
      <c r="Z1112" s="31"/>
      <c r="AB1112" s="57"/>
    </row>
    <row r="1113" spans="1:28" s="19" customFormat="1" ht="15" hidden="1">
      <c r="A1113" s="58"/>
      <c r="B1113" s="58"/>
      <c r="C1113" s="58"/>
      <c r="D1113" s="58"/>
      <c r="E1113" s="58"/>
      <c r="F1113" s="58"/>
      <c r="G1113" s="58"/>
      <c r="I1113" s="31"/>
      <c r="P1113" s="31"/>
      <c r="Q1113" s="31"/>
      <c r="S1113" s="31"/>
      <c r="V1113" s="31"/>
      <c r="X1113" s="31"/>
      <c r="Z1113" s="31"/>
      <c r="AB1113" s="57"/>
    </row>
    <row r="1114" spans="1:28" s="19" customFormat="1" ht="15" hidden="1">
      <c r="A1114" s="58"/>
      <c r="B1114" s="58"/>
      <c r="C1114" s="58"/>
      <c r="D1114" s="58"/>
      <c r="E1114" s="58"/>
      <c r="F1114" s="58"/>
      <c r="G1114" s="58"/>
      <c r="I1114" s="31"/>
      <c r="P1114" s="31"/>
      <c r="Q1114" s="31"/>
      <c r="S1114" s="31"/>
      <c r="V1114" s="31"/>
      <c r="X1114" s="31"/>
      <c r="Z1114" s="31"/>
      <c r="AB1114" s="57"/>
    </row>
    <row r="1115" spans="1:28" s="19" customFormat="1" ht="15" hidden="1">
      <c r="A1115" s="58"/>
      <c r="B1115" s="58"/>
      <c r="C1115" s="58"/>
      <c r="D1115" s="58"/>
      <c r="E1115" s="58"/>
      <c r="F1115" s="58"/>
      <c r="G1115" s="58"/>
      <c r="I1115" s="31"/>
      <c r="P1115" s="31"/>
      <c r="Q1115" s="31"/>
      <c r="S1115" s="31"/>
      <c r="V1115" s="31"/>
      <c r="X1115" s="31"/>
      <c r="Z1115" s="31"/>
      <c r="AB1115" s="57"/>
    </row>
    <row r="1116" spans="1:28" s="19" customFormat="1" ht="15" hidden="1">
      <c r="A1116" s="58"/>
      <c r="B1116" s="58"/>
      <c r="C1116" s="58"/>
      <c r="D1116" s="58"/>
      <c r="E1116" s="58"/>
      <c r="F1116" s="58"/>
      <c r="G1116" s="58"/>
      <c r="I1116" s="31"/>
      <c r="P1116" s="31"/>
      <c r="Q1116" s="31"/>
      <c r="S1116" s="31"/>
      <c r="V1116" s="31"/>
      <c r="X1116" s="31"/>
      <c r="Z1116" s="31"/>
      <c r="AB1116" s="57"/>
    </row>
    <row r="1117" spans="1:28" s="19" customFormat="1" ht="15" hidden="1">
      <c r="A1117" s="58"/>
      <c r="B1117" s="58"/>
      <c r="C1117" s="58"/>
      <c r="D1117" s="58"/>
      <c r="E1117" s="58"/>
      <c r="F1117" s="58"/>
      <c r="G1117" s="58"/>
      <c r="I1117" s="31"/>
      <c r="P1117" s="31"/>
      <c r="Q1117" s="31"/>
      <c r="S1117" s="31"/>
      <c r="V1117" s="31"/>
      <c r="X1117" s="31"/>
      <c r="Z1117" s="31"/>
      <c r="AB1117" s="57"/>
    </row>
    <row r="1118" spans="1:28" s="19" customFormat="1" ht="15" hidden="1">
      <c r="A1118" s="58"/>
      <c r="B1118" s="58"/>
      <c r="C1118" s="58"/>
      <c r="D1118" s="58"/>
      <c r="E1118" s="58"/>
      <c r="F1118" s="58"/>
      <c r="G1118" s="58"/>
      <c r="I1118" s="31"/>
      <c r="P1118" s="31"/>
      <c r="Q1118" s="31"/>
      <c r="S1118" s="31"/>
      <c r="V1118" s="31"/>
      <c r="X1118" s="31"/>
      <c r="Z1118" s="31"/>
      <c r="AB1118" s="57"/>
    </row>
    <row r="1119" spans="1:28" s="19" customFormat="1" ht="15" hidden="1">
      <c r="A1119" s="58"/>
      <c r="B1119" s="58"/>
      <c r="C1119" s="58"/>
      <c r="D1119" s="58"/>
      <c r="E1119" s="58"/>
      <c r="F1119" s="58"/>
      <c r="G1119" s="58"/>
      <c r="I1119" s="31"/>
      <c r="P1119" s="31"/>
      <c r="Q1119" s="31"/>
      <c r="S1119" s="31"/>
      <c r="V1119" s="31"/>
      <c r="X1119" s="31"/>
      <c r="Z1119" s="31"/>
      <c r="AB1119" s="57"/>
    </row>
    <row r="1120" spans="1:28" s="19" customFormat="1" ht="15" hidden="1">
      <c r="A1120" s="58"/>
      <c r="B1120" s="58"/>
      <c r="C1120" s="58"/>
      <c r="D1120" s="58"/>
      <c r="E1120" s="58"/>
      <c r="F1120" s="58"/>
      <c r="G1120" s="58"/>
      <c r="I1120" s="31"/>
      <c r="P1120" s="31"/>
      <c r="Q1120" s="31"/>
      <c r="S1120" s="31"/>
      <c r="V1120" s="31"/>
      <c r="X1120" s="31"/>
      <c r="Z1120" s="31"/>
      <c r="AB1120" s="57"/>
    </row>
    <row r="1121" spans="1:28" s="19" customFormat="1" ht="15" hidden="1">
      <c r="A1121" s="58"/>
      <c r="B1121" s="58"/>
      <c r="C1121" s="58"/>
      <c r="D1121" s="58"/>
      <c r="E1121" s="58"/>
      <c r="F1121" s="58"/>
      <c r="G1121" s="58"/>
      <c r="I1121" s="31"/>
      <c r="P1121" s="31"/>
      <c r="Q1121" s="31"/>
      <c r="S1121" s="31"/>
      <c r="V1121" s="31"/>
      <c r="X1121" s="31"/>
      <c r="Z1121" s="31"/>
      <c r="AB1121" s="57"/>
    </row>
    <row r="1122" spans="1:28" s="19" customFormat="1" ht="15" hidden="1">
      <c r="A1122" s="58"/>
      <c r="B1122" s="58"/>
      <c r="C1122" s="58"/>
      <c r="D1122" s="58"/>
      <c r="E1122" s="58"/>
      <c r="F1122" s="58"/>
      <c r="G1122" s="58"/>
      <c r="I1122" s="31"/>
      <c r="P1122" s="31"/>
      <c r="Q1122" s="31"/>
      <c r="S1122" s="31"/>
      <c r="V1122" s="31"/>
      <c r="X1122" s="31"/>
      <c r="Z1122" s="31"/>
      <c r="AB1122" s="57"/>
    </row>
    <row r="1123" spans="1:28" s="19" customFormat="1" ht="15" hidden="1">
      <c r="A1123" s="58"/>
      <c r="B1123" s="58"/>
      <c r="C1123" s="58"/>
      <c r="D1123" s="58"/>
      <c r="E1123" s="58"/>
      <c r="F1123" s="58"/>
      <c r="G1123" s="58"/>
      <c r="I1123" s="31"/>
      <c r="P1123" s="31"/>
      <c r="Q1123" s="31"/>
      <c r="S1123" s="31"/>
      <c r="V1123" s="31"/>
      <c r="X1123" s="31"/>
      <c r="Z1123" s="31"/>
      <c r="AB1123" s="57"/>
    </row>
    <row r="1124" spans="1:28" s="19" customFormat="1" ht="15" hidden="1">
      <c r="A1124" s="58"/>
      <c r="B1124" s="58"/>
      <c r="C1124" s="58"/>
      <c r="D1124" s="58"/>
      <c r="E1124" s="58"/>
      <c r="F1124" s="58"/>
      <c r="G1124" s="58"/>
      <c r="I1124" s="31"/>
      <c r="P1124" s="31"/>
      <c r="Q1124" s="31"/>
      <c r="S1124" s="31"/>
      <c r="V1124" s="31"/>
      <c r="X1124" s="31"/>
      <c r="Z1124" s="31"/>
      <c r="AB1124" s="57"/>
    </row>
    <row r="1125" spans="1:28" s="19" customFormat="1" ht="15" hidden="1">
      <c r="A1125" s="58"/>
      <c r="B1125" s="58"/>
      <c r="C1125" s="58"/>
      <c r="D1125" s="58"/>
      <c r="E1125" s="58"/>
      <c r="F1125" s="58"/>
      <c r="G1125" s="58"/>
      <c r="I1125" s="31"/>
      <c r="P1125" s="31"/>
      <c r="Q1125" s="31"/>
      <c r="S1125" s="31"/>
      <c r="V1125" s="31"/>
      <c r="X1125" s="31"/>
      <c r="Z1125" s="31"/>
      <c r="AB1125" s="57"/>
    </row>
    <row r="1126" spans="1:28" s="19" customFormat="1" ht="15" hidden="1">
      <c r="A1126" s="58"/>
      <c r="B1126" s="58"/>
      <c r="C1126" s="58"/>
      <c r="D1126" s="58"/>
      <c r="E1126" s="58"/>
      <c r="F1126" s="58"/>
      <c r="G1126" s="58"/>
      <c r="I1126" s="31"/>
      <c r="P1126" s="31"/>
      <c r="Q1126" s="31"/>
      <c r="S1126" s="31"/>
      <c r="V1126" s="31"/>
      <c r="X1126" s="31"/>
      <c r="Z1126" s="31"/>
      <c r="AB1126" s="57"/>
    </row>
    <row r="1127" spans="1:28" s="19" customFormat="1" ht="15" hidden="1">
      <c r="A1127" s="58"/>
      <c r="B1127" s="58"/>
      <c r="C1127" s="58"/>
      <c r="D1127" s="58"/>
      <c r="E1127" s="58"/>
      <c r="F1127" s="58"/>
      <c r="G1127" s="58"/>
      <c r="I1127" s="31"/>
      <c r="P1127" s="31"/>
      <c r="Q1127" s="31"/>
      <c r="S1127" s="31"/>
      <c r="V1127" s="31"/>
      <c r="X1127" s="31"/>
      <c r="Z1127" s="31"/>
      <c r="AB1127" s="57"/>
    </row>
    <row r="1128" spans="1:28" s="19" customFormat="1" ht="15" hidden="1">
      <c r="A1128" s="58"/>
      <c r="B1128" s="58"/>
      <c r="C1128" s="58"/>
      <c r="D1128" s="58"/>
      <c r="E1128" s="58"/>
      <c r="F1128" s="58"/>
      <c r="G1128" s="58"/>
      <c r="I1128" s="31"/>
      <c r="P1128" s="31"/>
      <c r="Q1128" s="31"/>
      <c r="S1128" s="31"/>
      <c r="V1128" s="31"/>
      <c r="X1128" s="31"/>
      <c r="Z1128" s="31"/>
      <c r="AB1128" s="57"/>
    </row>
    <row r="1129" spans="1:28" s="19" customFormat="1" ht="15" hidden="1">
      <c r="A1129" s="58"/>
      <c r="B1129" s="58"/>
      <c r="C1129" s="58"/>
      <c r="D1129" s="58"/>
      <c r="E1129" s="58"/>
      <c r="F1129" s="58"/>
      <c r="G1129" s="58"/>
      <c r="I1129" s="31"/>
      <c r="P1129" s="31"/>
      <c r="Q1129" s="31"/>
      <c r="S1129" s="31"/>
      <c r="V1129" s="31"/>
      <c r="X1129" s="31"/>
      <c r="Z1129" s="31"/>
      <c r="AB1129" s="57"/>
    </row>
    <row r="1130" spans="1:28" s="19" customFormat="1" ht="15" hidden="1">
      <c r="A1130" s="58"/>
      <c r="B1130" s="58"/>
      <c r="C1130" s="58"/>
      <c r="D1130" s="58"/>
      <c r="E1130" s="58"/>
      <c r="F1130" s="58"/>
      <c r="G1130" s="58"/>
      <c r="I1130" s="31"/>
      <c r="P1130" s="31"/>
      <c r="Q1130" s="31"/>
      <c r="S1130" s="31"/>
      <c r="V1130" s="31"/>
      <c r="X1130" s="31"/>
      <c r="Z1130" s="31"/>
      <c r="AB1130" s="57"/>
    </row>
    <row r="1131" spans="1:28" s="19" customFormat="1" ht="15" hidden="1">
      <c r="A1131" s="58"/>
      <c r="B1131" s="58"/>
      <c r="C1131" s="58"/>
      <c r="D1131" s="58"/>
      <c r="E1131" s="58"/>
      <c r="F1131" s="58"/>
      <c r="G1131" s="58"/>
      <c r="I1131" s="31"/>
      <c r="P1131" s="31"/>
      <c r="Q1131" s="31"/>
      <c r="S1131" s="31"/>
      <c r="V1131" s="31"/>
      <c r="X1131" s="31"/>
      <c r="Z1131" s="31"/>
      <c r="AB1131" s="57"/>
    </row>
    <row r="1132" spans="1:28" s="19" customFormat="1" ht="15" hidden="1">
      <c r="A1132" s="58"/>
      <c r="B1132" s="58"/>
      <c r="C1132" s="58"/>
      <c r="D1132" s="58"/>
      <c r="E1132" s="58"/>
      <c r="F1132" s="58"/>
      <c r="G1132" s="58"/>
      <c r="I1132" s="31"/>
      <c r="P1132" s="31"/>
      <c r="Q1132" s="31"/>
      <c r="S1132" s="31"/>
      <c r="V1132" s="31"/>
      <c r="X1132" s="31"/>
      <c r="Z1132" s="31"/>
      <c r="AB1132" s="57"/>
    </row>
    <row r="1133" spans="1:28" s="19" customFormat="1" ht="15" hidden="1">
      <c r="A1133" s="58"/>
      <c r="B1133" s="58"/>
      <c r="C1133" s="58"/>
      <c r="D1133" s="58"/>
      <c r="E1133" s="58"/>
      <c r="F1133" s="58"/>
      <c r="G1133" s="58"/>
      <c r="I1133" s="31"/>
      <c r="P1133" s="31"/>
      <c r="Q1133" s="31"/>
      <c r="S1133" s="31"/>
      <c r="V1133" s="31"/>
      <c r="X1133" s="31"/>
      <c r="Z1133" s="31"/>
      <c r="AB1133" s="57"/>
    </row>
    <row r="1134" spans="1:28" s="19" customFormat="1" ht="15" hidden="1">
      <c r="A1134" s="58"/>
      <c r="B1134" s="58"/>
      <c r="C1134" s="58"/>
      <c r="D1134" s="58"/>
      <c r="E1134" s="58"/>
      <c r="F1134" s="58"/>
      <c r="G1134" s="58"/>
      <c r="I1134" s="31"/>
      <c r="P1134" s="31"/>
      <c r="Q1134" s="31"/>
      <c r="S1134" s="31"/>
      <c r="V1134" s="31"/>
      <c r="X1134" s="31"/>
      <c r="Z1134" s="31"/>
      <c r="AB1134" s="57"/>
    </row>
    <row r="1135" spans="1:28" s="19" customFormat="1" ht="15" hidden="1">
      <c r="A1135" s="58"/>
      <c r="B1135" s="58"/>
      <c r="C1135" s="58"/>
      <c r="D1135" s="58"/>
      <c r="E1135" s="58"/>
      <c r="F1135" s="58"/>
      <c r="G1135" s="58"/>
      <c r="I1135" s="31"/>
      <c r="P1135" s="31"/>
      <c r="Q1135" s="31"/>
      <c r="S1135" s="31"/>
      <c r="V1135" s="31"/>
      <c r="X1135" s="31"/>
      <c r="Z1135" s="31"/>
      <c r="AB1135" s="57"/>
    </row>
    <row r="1136" spans="1:28" s="19" customFormat="1" ht="15" hidden="1">
      <c r="A1136" s="58"/>
      <c r="B1136" s="58"/>
      <c r="C1136" s="58"/>
      <c r="D1136" s="58"/>
      <c r="E1136" s="58"/>
      <c r="F1136" s="58"/>
      <c r="G1136" s="58"/>
      <c r="I1136" s="31"/>
      <c r="P1136" s="31"/>
      <c r="Q1136" s="31"/>
      <c r="S1136" s="31"/>
      <c r="V1136" s="31"/>
      <c r="X1136" s="31"/>
      <c r="Z1136" s="31"/>
      <c r="AB1136" s="57"/>
    </row>
    <row r="1137" spans="1:28" s="19" customFormat="1" ht="15" hidden="1">
      <c r="A1137" s="58"/>
      <c r="B1137" s="58"/>
      <c r="C1137" s="58"/>
      <c r="D1137" s="58"/>
      <c r="E1137" s="58"/>
      <c r="F1137" s="58"/>
      <c r="G1137" s="58"/>
      <c r="I1137" s="31"/>
      <c r="P1137" s="31"/>
      <c r="Q1137" s="31"/>
      <c r="S1137" s="31"/>
      <c r="V1137" s="31"/>
      <c r="X1137" s="31"/>
      <c r="Z1137" s="31"/>
      <c r="AB1137" s="57"/>
    </row>
    <row r="1138" spans="1:28" s="19" customFormat="1" ht="15" hidden="1">
      <c r="A1138" s="58"/>
      <c r="B1138" s="58"/>
      <c r="C1138" s="58"/>
      <c r="D1138" s="58"/>
      <c r="E1138" s="58"/>
      <c r="F1138" s="58"/>
      <c r="G1138" s="58"/>
      <c r="I1138" s="31"/>
      <c r="P1138" s="31"/>
      <c r="Q1138" s="31"/>
      <c r="S1138" s="31"/>
      <c r="V1138" s="31"/>
      <c r="X1138" s="31"/>
      <c r="Z1138" s="31"/>
      <c r="AB1138" s="57"/>
    </row>
    <row r="1139" spans="1:28" s="19" customFormat="1" ht="15" hidden="1">
      <c r="A1139" s="58"/>
      <c r="B1139" s="58"/>
      <c r="C1139" s="58"/>
      <c r="D1139" s="58"/>
      <c r="E1139" s="58"/>
      <c r="F1139" s="58"/>
      <c r="G1139" s="58"/>
      <c r="I1139" s="31"/>
      <c r="P1139" s="31"/>
      <c r="Q1139" s="31"/>
      <c r="S1139" s="31"/>
      <c r="V1139" s="31"/>
      <c r="X1139" s="31"/>
      <c r="Z1139" s="31"/>
      <c r="AB1139" s="57"/>
    </row>
    <row r="1140" spans="1:28" s="19" customFormat="1" ht="15" hidden="1">
      <c r="A1140" s="58"/>
      <c r="B1140" s="58"/>
      <c r="C1140" s="58"/>
      <c r="D1140" s="58"/>
      <c r="E1140" s="58"/>
      <c r="F1140" s="58"/>
      <c r="G1140" s="58"/>
      <c r="I1140" s="31"/>
      <c r="P1140" s="31"/>
      <c r="Q1140" s="31"/>
      <c r="S1140" s="31"/>
      <c r="V1140" s="31"/>
      <c r="X1140" s="31"/>
      <c r="Z1140" s="31"/>
      <c r="AB1140" s="57"/>
    </row>
    <row r="1141" spans="1:28" s="19" customFormat="1" ht="15" hidden="1">
      <c r="A1141" s="58"/>
      <c r="B1141" s="58"/>
      <c r="C1141" s="58"/>
      <c r="D1141" s="58"/>
      <c r="E1141" s="58"/>
      <c r="F1141" s="58"/>
      <c r="G1141" s="58"/>
      <c r="I1141" s="31"/>
      <c r="P1141" s="31"/>
      <c r="Q1141" s="31"/>
      <c r="S1141" s="31"/>
      <c r="V1141" s="31"/>
      <c r="X1141" s="31"/>
      <c r="Z1141" s="31"/>
      <c r="AB1141" s="57"/>
    </row>
    <row r="1142" spans="1:28" s="19" customFormat="1" ht="15" hidden="1">
      <c r="A1142" s="58"/>
      <c r="B1142" s="58"/>
      <c r="C1142" s="58"/>
      <c r="D1142" s="58"/>
      <c r="E1142" s="58"/>
      <c r="F1142" s="58"/>
      <c r="G1142" s="58"/>
      <c r="I1142" s="31"/>
      <c r="P1142" s="31"/>
      <c r="Q1142" s="31"/>
      <c r="S1142" s="31"/>
      <c r="V1142" s="31"/>
      <c r="X1142" s="31"/>
      <c r="Z1142" s="31"/>
      <c r="AB1142" s="57"/>
    </row>
    <row r="1143" spans="1:28" s="19" customFormat="1" ht="15" hidden="1">
      <c r="A1143" s="58"/>
      <c r="B1143" s="58"/>
      <c r="C1143" s="58"/>
      <c r="D1143" s="58"/>
      <c r="E1143" s="58"/>
      <c r="F1143" s="58"/>
      <c r="G1143" s="58"/>
      <c r="I1143" s="31"/>
      <c r="P1143" s="31"/>
      <c r="Q1143" s="31"/>
      <c r="S1143" s="31"/>
      <c r="V1143" s="31"/>
      <c r="X1143" s="31"/>
      <c r="Z1143" s="31"/>
      <c r="AB1143" s="57"/>
    </row>
    <row r="1144" spans="1:28" s="19" customFormat="1" ht="15" hidden="1">
      <c r="A1144" s="58"/>
      <c r="B1144" s="58"/>
      <c r="C1144" s="58"/>
      <c r="D1144" s="58"/>
      <c r="E1144" s="58"/>
      <c r="F1144" s="58"/>
      <c r="G1144" s="58"/>
      <c r="I1144" s="31"/>
      <c r="P1144" s="31"/>
      <c r="Q1144" s="31"/>
      <c r="S1144" s="31"/>
      <c r="V1144" s="31"/>
      <c r="X1144" s="31"/>
      <c r="Z1144" s="31"/>
      <c r="AB1144" s="57"/>
    </row>
    <row r="1145" spans="1:28" s="19" customFormat="1" ht="15" hidden="1">
      <c r="A1145" s="58"/>
      <c r="B1145" s="58"/>
      <c r="C1145" s="58"/>
      <c r="D1145" s="58"/>
      <c r="E1145" s="58"/>
      <c r="F1145" s="58"/>
      <c r="G1145" s="58"/>
      <c r="I1145" s="31"/>
      <c r="P1145" s="31"/>
      <c r="Q1145" s="31"/>
      <c r="S1145" s="31"/>
      <c r="V1145" s="31"/>
      <c r="X1145" s="31"/>
      <c r="Z1145" s="31"/>
      <c r="AB1145" s="57"/>
    </row>
    <row r="1146" spans="1:28" s="19" customFormat="1" ht="15" hidden="1">
      <c r="A1146" s="58"/>
      <c r="B1146" s="58"/>
      <c r="C1146" s="58"/>
      <c r="D1146" s="58"/>
      <c r="E1146" s="58"/>
      <c r="F1146" s="58"/>
      <c r="G1146" s="58"/>
      <c r="I1146" s="31"/>
      <c r="P1146" s="31"/>
      <c r="Q1146" s="31"/>
      <c r="S1146" s="31"/>
      <c r="V1146" s="31"/>
      <c r="X1146" s="31"/>
      <c r="Z1146" s="31"/>
      <c r="AB1146" s="57"/>
    </row>
    <row r="1147" spans="1:28" s="19" customFormat="1" ht="15" hidden="1">
      <c r="A1147" s="58"/>
      <c r="B1147" s="58"/>
      <c r="C1147" s="58"/>
      <c r="D1147" s="58"/>
      <c r="E1147" s="58"/>
      <c r="F1147" s="58"/>
      <c r="G1147" s="58"/>
      <c r="I1147" s="31"/>
      <c r="P1147" s="31"/>
      <c r="Q1147" s="31"/>
      <c r="S1147" s="31"/>
      <c r="V1147" s="31"/>
      <c r="X1147" s="31"/>
      <c r="Z1147" s="31"/>
      <c r="AB1147" s="57"/>
    </row>
    <row r="1148" spans="1:28" s="19" customFormat="1" ht="15" hidden="1">
      <c r="A1148" s="58"/>
      <c r="B1148" s="58"/>
      <c r="C1148" s="58"/>
      <c r="D1148" s="58"/>
      <c r="E1148" s="58"/>
      <c r="F1148" s="58"/>
      <c r="G1148" s="58"/>
      <c r="I1148" s="31"/>
      <c r="P1148" s="31"/>
      <c r="Q1148" s="31"/>
      <c r="S1148" s="31"/>
      <c r="V1148" s="31"/>
      <c r="X1148" s="31"/>
      <c r="Z1148" s="31"/>
      <c r="AB1148" s="57"/>
    </row>
    <row r="1149" spans="1:28" s="19" customFormat="1" ht="15" hidden="1">
      <c r="A1149" s="31"/>
      <c r="B1149" s="59"/>
      <c r="C1149" s="59"/>
      <c r="D1149" s="59"/>
      <c r="E1149" s="59"/>
      <c r="F1149" s="31"/>
      <c r="G1149" s="31"/>
      <c r="I1149" s="31"/>
      <c r="P1149" s="31"/>
      <c r="Q1149" s="31"/>
      <c r="S1149" s="31"/>
      <c r="V1149" s="31"/>
      <c r="X1149" s="31"/>
      <c r="Z1149" s="31"/>
      <c r="AB1149" s="57"/>
    </row>
    <row r="1150" spans="1:28" s="19" customFormat="1" ht="15" hidden="1">
      <c r="A1150" s="31"/>
      <c r="B1150" s="59"/>
      <c r="C1150" s="59"/>
      <c r="D1150" s="59"/>
      <c r="E1150" s="59"/>
      <c r="F1150" s="31"/>
      <c r="G1150" s="31"/>
      <c r="I1150" s="31"/>
      <c r="P1150" s="31"/>
      <c r="Q1150" s="31"/>
      <c r="S1150" s="31"/>
      <c r="V1150" s="31"/>
      <c r="X1150" s="31"/>
      <c r="Z1150" s="31"/>
      <c r="AB1150" s="57"/>
    </row>
    <row r="1151" spans="1:28" s="19" customFormat="1" ht="15" hidden="1">
      <c r="A1151" s="31"/>
      <c r="B1151" s="59"/>
      <c r="C1151" s="59"/>
      <c r="D1151" s="59"/>
      <c r="E1151" s="59"/>
      <c r="F1151" s="31"/>
      <c r="G1151" s="31"/>
      <c r="I1151" s="31"/>
      <c r="P1151" s="31"/>
      <c r="Q1151" s="31"/>
      <c r="S1151" s="31"/>
      <c r="V1151" s="31"/>
      <c r="X1151" s="31"/>
      <c r="Z1151" s="31"/>
      <c r="AB1151" s="57"/>
    </row>
    <row r="1152" spans="1:28" s="19" customFormat="1" ht="15" hidden="1">
      <c r="A1152" s="61"/>
      <c r="B1152" s="61"/>
      <c r="C1152" s="61"/>
      <c r="D1152" s="61"/>
      <c r="E1152" s="61"/>
      <c r="F1152" s="61"/>
      <c r="G1152" s="61"/>
      <c r="I1152" s="31"/>
      <c r="P1152" s="31"/>
      <c r="Q1152" s="31"/>
      <c r="S1152" s="31"/>
      <c r="V1152" s="31"/>
      <c r="X1152" s="31"/>
      <c r="Z1152" s="31"/>
      <c r="AB1152" s="57"/>
    </row>
    <row r="1153" spans="1:28" s="19" customFormat="1" ht="15" hidden="1">
      <c r="A1153" s="60"/>
      <c r="B1153" s="61"/>
      <c r="C1153" s="62"/>
      <c r="D1153" s="62"/>
      <c r="E1153" s="60"/>
      <c r="F1153" s="60"/>
      <c r="G1153" s="60"/>
      <c r="I1153" s="31"/>
      <c r="P1153" s="31"/>
      <c r="Q1153" s="31"/>
      <c r="S1153" s="31"/>
      <c r="V1153" s="31"/>
      <c r="X1153" s="31"/>
      <c r="Z1153" s="31"/>
      <c r="AB1153" s="57"/>
    </row>
    <row r="1154" spans="1:28" s="19" customFormat="1" ht="15" hidden="1">
      <c r="A1154" s="59"/>
      <c r="B1154" s="31"/>
      <c r="C1154" s="59"/>
      <c r="D1154" s="31"/>
      <c r="E1154" s="31"/>
      <c r="F1154" s="31"/>
      <c r="G1154" s="31"/>
      <c r="I1154" s="31"/>
      <c r="P1154" s="31"/>
      <c r="Q1154" s="31"/>
      <c r="S1154" s="31"/>
      <c r="V1154" s="31"/>
      <c r="X1154" s="31"/>
      <c r="Z1154" s="31"/>
      <c r="AB1154" s="57"/>
    </row>
    <row r="1155" spans="1:28" s="19" customFormat="1" ht="15" hidden="1">
      <c r="A1155" s="63"/>
      <c r="B1155" s="63"/>
      <c r="C1155" s="63"/>
      <c r="D1155" s="63"/>
      <c r="E1155" s="63"/>
      <c r="F1155" s="63"/>
      <c r="G1155" s="63"/>
      <c r="I1155" s="31"/>
      <c r="P1155" s="31"/>
      <c r="Q1155" s="31"/>
      <c r="S1155" s="31"/>
      <c r="V1155" s="31"/>
      <c r="X1155" s="31"/>
      <c r="Z1155" s="31"/>
      <c r="AB1155" s="57"/>
    </row>
    <row r="1156" spans="1:28" s="19" customFormat="1" ht="15" hidden="1">
      <c r="A1156" s="58"/>
      <c r="B1156" s="58"/>
      <c r="C1156" s="58"/>
      <c r="D1156" s="58"/>
      <c r="E1156" s="58"/>
      <c r="F1156" s="58"/>
      <c r="G1156" s="58"/>
      <c r="I1156" s="31"/>
      <c r="P1156" s="31"/>
      <c r="Q1156" s="31"/>
      <c r="S1156" s="31"/>
      <c r="V1156" s="31"/>
      <c r="X1156" s="31"/>
      <c r="Z1156" s="31"/>
      <c r="AB1156" s="57"/>
    </row>
    <row r="1157" spans="1:28" s="19" customFormat="1" ht="15" hidden="1">
      <c r="A1157" s="58"/>
      <c r="B1157" s="58"/>
      <c r="C1157" s="58"/>
      <c r="D1157" s="58"/>
      <c r="E1157" s="58"/>
      <c r="F1157" s="58"/>
      <c r="G1157" s="58"/>
      <c r="I1157" s="31"/>
      <c r="P1157" s="31"/>
      <c r="Q1157" s="31"/>
      <c r="S1157" s="31"/>
      <c r="V1157" s="31"/>
      <c r="X1157" s="31"/>
      <c r="Z1157" s="31"/>
      <c r="AB1157" s="57"/>
    </row>
    <row r="1158" spans="1:28" s="19" customFormat="1" ht="15" hidden="1">
      <c r="A1158" s="58"/>
      <c r="B1158" s="58"/>
      <c r="C1158" s="58"/>
      <c r="D1158" s="58"/>
      <c r="E1158" s="58"/>
      <c r="F1158" s="58"/>
      <c r="G1158" s="58"/>
      <c r="I1158" s="31"/>
      <c r="P1158" s="31"/>
      <c r="Q1158" s="31"/>
      <c r="S1158" s="31"/>
      <c r="V1158" s="31"/>
      <c r="X1158" s="31"/>
      <c r="Z1158" s="31"/>
      <c r="AB1158" s="57"/>
    </row>
    <row r="1159" spans="1:28" s="19" customFormat="1" ht="15" hidden="1">
      <c r="A1159" s="58"/>
      <c r="B1159" s="58"/>
      <c r="C1159" s="58"/>
      <c r="D1159" s="58"/>
      <c r="E1159" s="58"/>
      <c r="F1159" s="58"/>
      <c r="G1159" s="58"/>
      <c r="I1159" s="31"/>
      <c r="P1159" s="31"/>
      <c r="Q1159" s="31"/>
      <c r="S1159" s="31"/>
      <c r="V1159" s="31"/>
      <c r="X1159" s="31"/>
      <c r="Z1159" s="31"/>
      <c r="AB1159" s="57"/>
    </row>
    <row r="1160" spans="1:28" s="19" customFormat="1" ht="15" hidden="1">
      <c r="A1160" s="58"/>
      <c r="B1160" s="58"/>
      <c r="C1160" s="58"/>
      <c r="D1160" s="58"/>
      <c r="E1160" s="58"/>
      <c r="F1160" s="58"/>
      <c r="G1160" s="58"/>
      <c r="I1160" s="31"/>
      <c r="P1160" s="31"/>
      <c r="Q1160" s="31"/>
      <c r="S1160" s="31"/>
      <c r="V1160" s="31"/>
      <c r="X1160" s="31"/>
      <c r="Z1160" s="31"/>
      <c r="AB1160" s="57"/>
    </row>
    <row r="1161" spans="1:28" s="19" customFormat="1" ht="15" hidden="1">
      <c r="A1161" s="58"/>
      <c r="B1161" s="58"/>
      <c r="C1161" s="58"/>
      <c r="D1161" s="58"/>
      <c r="E1161" s="58"/>
      <c r="F1161" s="58"/>
      <c r="G1161" s="58"/>
      <c r="I1161" s="31"/>
      <c r="P1161" s="31"/>
      <c r="Q1161" s="31"/>
      <c r="S1161" s="31"/>
      <c r="V1161" s="31"/>
      <c r="X1161" s="31"/>
      <c r="Z1161" s="31"/>
      <c r="AB1161" s="57"/>
    </row>
    <row r="1162" spans="1:28" s="19" customFormat="1" ht="15" hidden="1">
      <c r="A1162" s="58"/>
      <c r="B1162" s="58"/>
      <c r="C1162" s="58"/>
      <c r="D1162" s="58"/>
      <c r="E1162" s="58"/>
      <c r="F1162" s="58"/>
      <c r="G1162" s="58"/>
      <c r="I1162" s="31"/>
      <c r="P1162" s="31"/>
      <c r="Q1162" s="31"/>
      <c r="S1162" s="31"/>
      <c r="V1162" s="31"/>
      <c r="X1162" s="31"/>
      <c r="Z1162" s="31"/>
      <c r="AB1162" s="57"/>
    </row>
    <row r="1163" spans="1:28" s="19" customFormat="1" ht="15" hidden="1">
      <c r="A1163" s="58"/>
      <c r="B1163" s="58"/>
      <c r="C1163" s="58"/>
      <c r="D1163" s="58"/>
      <c r="E1163" s="58"/>
      <c r="F1163" s="58"/>
      <c r="G1163" s="58"/>
      <c r="I1163" s="31"/>
      <c r="P1163" s="31"/>
      <c r="Q1163" s="31"/>
      <c r="S1163" s="31"/>
      <c r="V1163" s="31"/>
      <c r="X1163" s="31"/>
      <c r="Z1163" s="31"/>
      <c r="AB1163" s="57"/>
    </row>
    <row r="1164" spans="1:28" s="19" customFormat="1" ht="15" hidden="1">
      <c r="A1164" s="58"/>
      <c r="B1164" s="58"/>
      <c r="C1164" s="58"/>
      <c r="D1164" s="58"/>
      <c r="E1164" s="58"/>
      <c r="F1164" s="58"/>
      <c r="G1164" s="58"/>
      <c r="I1164" s="31"/>
      <c r="P1164" s="31"/>
      <c r="Q1164" s="31"/>
      <c r="S1164" s="31"/>
      <c r="V1164" s="31"/>
      <c r="X1164" s="31"/>
      <c r="Z1164" s="31"/>
      <c r="AB1164" s="57"/>
    </row>
    <row r="1165" spans="1:28" s="19" customFormat="1" ht="15" hidden="1">
      <c r="A1165" s="58"/>
      <c r="B1165" s="58"/>
      <c r="C1165" s="58"/>
      <c r="D1165" s="58"/>
      <c r="E1165" s="58"/>
      <c r="F1165" s="58"/>
      <c r="G1165" s="58"/>
      <c r="I1165" s="31"/>
      <c r="P1165" s="31"/>
      <c r="Q1165" s="31"/>
      <c r="S1165" s="31"/>
      <c r="V1165" s="31"/>
      <c r="X1165" s="31"/>
      <c r="Z1165" s="31"/>
      <c r="AB1165" s="57"/>
    </row>
    <row r="1166" spans="1:28" s="19" customFormat="1" ht="15" hidden="1">
      <c r="A1166" s="58"/>
      <c r="B1166" s="58"/>
      <c r="C1166" s="58"/>
      <c r="D1166" s="58"/>
      <c r="E1166" s="58"/>
      <c r="F1166" s="58"/>
      <c r="G1166" s="58"/>
      <c r="I1166" s="31"/>
      <c r="P1166" s="31"/>
      <c r="Q1166" s="31"/>
      <c r="S1166" s="31"/>
      <c r="V1166" s="31"/>
      <c r="X1166" s="31"/>
      <c r="Z1166" s="31"/>
      <c r="AB1166" s="57"/>
    </row>
    <row r="1167" spans="1:28" s="19" customFormat="1" ht="15" hidden="1">
      <c r="A1167" s="58"/>
      <c r="B1167" s="58"/>
      <c r="C1167" s="58"/>
      <c r="D1167" s="58"/>
      <c r="E1167" s="58"/>
      <c r="F1167" s="58"/>
      <c r="G1167" s="58"/>
      <c r="I1167" s="31"/>
      <c r="P1167" s="31"/>
      <c r="Q1167" s="31"/>
      <c r="S1167" s="31"/>
      <c r="V1167" s="31"/>
      <c r="X1167" s="31"/>
      <c r="Z1167" s="31"/>
      <c r="AB1167" s="57"/>
    </row>
    <row r="1168" spans="1:28" s="19" customFormat="1" ht="15" hidden="1">
      <c r="A1168" s="58"/>
      <c r="B1168" s="58"/>
      <c r="C1168" s="58"/>
      <c r="D1168" s="58"/>
      <c r="E1168" s="58"/>
      <c r="F1168" s="58"/>
      <c r="G1168" s="58"/>
      <c r="I1168" s="31"/>
      <c r="P1168" s="31"/>
      <c r="Q1168" s="31"/>
      <c r="S1168" s="31"/>
      <c r="V1168" s="31"/>
      <c r="X1168" s="31"/>
      <c r="Z1168" s="31"/>
      <c r="AB1168" s="57"/>
    </row>
    <row r="1169" spans="1:28" s="19" customFormat="1" ht="15" hidden="1">
      <c r="A1169" s="58"/>
      <c r="B1169" s="58"/>
      <c r="C1169" s="58"/>
      <c r="D1169" s="58"/>
      <c r="E1169" s="58"/>
      <c r="F1169" s="58"/>
      <c r="G1169" s="58"/>
      <c r="I1169" s="31"/>
      <c r="P1169" s="31"/>
      <c r="Q1169" s="31"/>
      <c r="S1169" s="31"/>
      <c r="V1169" s="31"/>
      <c r="X1169" s="31"/>
      <c r="Z1169" s="31"/>
      <c r="AB1169" s="57"/>
    </row>
    <row r="1170" spans="1:28" s="19" customFormat="1" ht="15" hidden="1">
      <c r="A1170" s="58"/>
      <c r="B1170" s="58"/>
      <c r="C1170" s="58"/>
      <c r="D1170" s="58"/>
      <c r="E1170" s="58"/>
      <c r="F1170" s="58"/>
      <c r="G1170" s="58"/>
      <c r="I1170" s="31"/>
      <c r="P1170" s="31"/>
      <c r="Q1170" s="31"/>
      <c r="S1170" s="31"/>
      <c r="V1170" s="31"/>
      <c r="X1170" s="31"/>
      <c r="Z1170" s="31"/>
      <c r="AB1170" s="57"/>
    </row>
    <row r="1171" spans="1:28" s="19" customFormat="1" ht="15" hidden="1">
      <c r="A1171" s="58"/>
      <c r="B1171" s="58"/>
      <c r="C1171" s="58"/>
      <c r="D1171" s="58"/>
      <c r="E1171" s="58"/>
      <c r="F1171" s="58"/>
      <c r="G1171" s="58"/>
      <c r="I1171" s="31"/>
      <c r="P1171" s="31"/>
      <c r="Q1171" s="31"/>
      <c r="S1171" s="31"/>
      <c r="V1171" s="31"/>
      <c r="X1171" s="31"/>
      <c r="Z1171" s="31"/>
      <c r="AB1171" s="57"/>
    </row>
    <row r="1172" spans="1:28" s="19" customFormat="1" ht="15" hidden="1">
      <c r="A1172" s="58"/>
      <c r="B1172" s="58"/>
      <c r="C1172" s="58"/>
      <c r="D1172" s="58"/>
      <c r="E1172" s="58"/>
      <c r="F1172" s="58"/>
      <c r="G1172" s="58"/>
      <c r="I1172" s="31"/>
      <c r="P1172" s="31"/>
      <c r="Q1172" s="31"/>
      <c r="S1172" s="31"/>
      <c r="V1172" s="31"/>
      <c r="X1172" s="31"/>
      <c r="Z1172" s="31"/>
      <c r="AB1172" s="57"/>
    </row>
    <row r="1173" spans="1:28" s="19" customFormat="1" ht="15" hidden="1">
      <c r="A1173" s="58"/>
      <c r="B1173" s="58"/>
      <c r="C1173" s="58"/>
      <c r="D1173" s="58"/>
      <c r="E1173" s="58"/>
      <c r="F1173" s="58"/>
      <c r="G1173" s="58"/>
      <c r="I1173" s="31"/>
      <c r="P1173" s="31"/>
      <c r="Q1173" s="31"/>
      <c r="S1173" s="31"/>
      <c r="V1173" s="31"/>
      <c r="X1173" s="31"/>
      <c r="Z1173" s="31"/>
      <c r="AB1173" s="57"/>
    </row>
    <row r="1174" spans="1:28" s="19" customFormat="1" ht="15" hidden="1">
      <c r="A1174" s="58"/>
      <c r="B1174" s="58"/>
      <c r="C1174" s="58"/>
      <c r="D1174" s="58"/>
      <c r="E1174" s="58"/>
      <c r="F1174" s="58"/>
      <c r="G1174" s="58"/>
      <c r="I1174" s="31"/>
      <c r="P1174" s="31"/>
      <c r="Q1174" s="31"/>
      <c r="S1174" s="31"/>
      <c r="V1174" s="31"/>
      <c r="X1174" s="31"/>
      <c r="Z1174" s="31"/>
      <c r="AB1174" s="57"/>
    </row>
    <row r="1175" spans="1:28" s="19" customFormat="1" ht="15" hidden="1">
      <c r="A1175" s="58"/>
      <c r="B1175" s="58"/>
      <c r="C1175" s="58"/>
      <c r="D1175" s="58"/>
      <c r="E1175" s="58"/>
      <c r="F1175" s="58"/>
      <c r="G1175" s="58"/>
      <c r="I1175" s="31"/>
      <c r="P1175" s="31"/>
      <c r="Q1175" s="31"/>
      <c r="S1175" s="31"/>
      <c r="V1175" s="31"/>
      <c r="X1175" s="31"/>
      <c r="Z1175" s="31"/>
      <c r="AB1175" s="57"/>
    </row>
    <row r="1176" spans="1:28" s="19" customFormat="1" ht="15" hidden="1">
      <c r="A1176" s="58"/>
      <c r="B1176" s="58"/>
      <c r="C1176" s="58"/>
      <c r="D1176" s="58"/>
      <c r="E1176" s="58"/>
      <c r="F1176" s="58"/>
      <c r="G1176" s="58"/>
      <c r="I1176" s="31"/>
      <c r="P1176" s="31"/>
      <c r="Q1176" s="31"/>
      <c r="S1176" s="31"/>
      <c r="V1176" s="31"/>
      <c r="X1176" s="31"/>
      <c r="Z1176" s="31"/>
      <c r="AB1176" s="57"/>
    </row>
    <row r="1177" spans="1:28" s="19" customFormat="1" ht="15" hidden="1">
      <c r="A1177" s="58"/>
      <c r="B1177" s="58"/>
      <c r="C1177" s="58"/>
      <c r="D1177" s="58"/>
      <c r="E1177" s="58"/>
      <c r="F1177" s="58"/>
      <c r="G1177" s="58"/>
      <c r="I1177" s="31"/>
      <c r="P1177" s="31"/>
      <c r="Q1177" s="31"/>
      <c r="S1177" s="31"/>
      <c r="V1177" s="31"/>
      <c r="X1177" s="31"/>
      <c r="Z1177" s="31"/>
      <c r="AB1177" s="57"/>
    </row>
    <row r="1178" spans="1:28" s="19" customFormat="1" ht="15" hidden="1">
      <c r="A1178" s="58"/>
      <c r="B1178" s="58"/>
      <c r="C1178" s="58"/>
      <c r="D1178" s="58"/>
      <c r="E1178" s="58"/>
      <c r="F1178" s="58"/>
      <c r="G1178" s="58"/>
      <c r="I1178" s="31"/>
      <c r="P1178" s="31"/>
      <c r="Q1178" s="31"/>
      <c r="S1178" s="31"/>
      <c r="V1178" s="31"/>
      <c r="X1178" s="31"/>
      <c r="Z1178" s="31"/>
      <c r="AB1178" s="57"/>
    </row>
    <row r="1179" spans="1:28" s="19" customFormat="1" ht="15" hidden="1">
      <c r="A1179" s="58"/>
      <c r="B1179" s="58"/>
      <c r="C1179" s="58"/>
      <c r="D1179" s="58"/>
      <c r="E1179" s="58"/>
      <c r="F1179" s="58"/>
      <c r="G1179" s="58"/>
      <c r="I1179" s="31"/>
      <c r="P1179" s="31"/>
      <c r="Q1179" s="31"/>
      <c r="S1179" s="31"/>
      <c r="V1179" s="31"/>
      <c r="X1179" s="31"/>
      <c r="Z1179" s="31"/>
      <c r="AB1179" s="57"/>
    </row>
    <row r="1180" spans="1:28" s="19" customFormat="1" ht="15" hidden="1">
      <c r="A1180" s="58"/>
      <c r="B1180" s="58"/>
      <c r="C1180" s="58"/>
      <c r="D1180" s="58"/>
      <c r="E1180" s="58"/>
      <c r="F1180" s="58"/>
      <c r="G1180" s="58"/>
      <c r="I1180" s="31"/>
      <c r="P1180" s="31"/>
      <c r="Q1180" s="31"/>
      <c r="S1180" s="31"/>
      <c r="V1180" s="31"/>
      <c r="X1180" s="31"/>
      <c r="Z1180" s="31"/>
      <c r="AB1180" s="57"/>
    </row>
    <row r="1181" spans="1:28" s="19" customFormat="1" ht="15" hidden="1">
      <c r="A1181" s="58"/>
      <c r="B1181" s="58"/>
      <c r="C1181" s="58"/>
      <c r="D1181" s="58"/>
      <c r="E1181" s="58"/>
      <c r="F1181" s="58"/>
      <c r="G1181" s="58"/>
      <c r="I1181" s="31"/>
      <c r="P1181" s="31"/>
      <c r="Q1181" s="31"/>
      <c r="S1181" s="31"/>
      <c r="V1181" s="31"/>
      <c r="X1181" s="31"/>
      <c r="Z1181" s="31"/>
      <c r="AB1181" s="57"/>
    </row>
    <row r="1182" spans="1:28" s="19" customFormat="1" ht="15" hidden="1">
      <c r="A1182" s="58"/>
      <c r="B1182" s="58"/>
      <c r="C1182" s="58"/>
      <c r="D1182" s="58"/>
      <c r="E1182" s="58"/>
      <c r="F1182" s="58"/>
      <c r="G1182" s="58"/>
      <c r="I1182" s="31"/>
      <c r="P1182" s="31"/>
      <c r="Q1182" s="31"/>
      <c r="S1182" s="31"/>
      <c r="V1182" s="31"/>
      <c r="X1182" s="31"/>
      <c r="Z1182" s="31"/>
      <c r="AB1182" s="57"/>
    </row>
    <row r="1183" spans="1:28" s="19" customFormat="1" ht="15" hidden="1">
      <c r="A1183" s="58"/>
      <c r="B1183" s="58"/>
      <c r="C1183" s="58"/>
      <c r="D1183" s="58"/>
      <c r="E1183" s="58"/>
      <c r="F1183" s="58"/>
      <c r="G1183" s="58"/>
      <c r="I1183" s="31"/>
      <c r="P1183" s="31"/>
      <c r="Q1183" s="31"/>
      <c r="S1183" s="31"/>
      <c r="V1183" s="31"/>
      <c r="X1183" s="31"/>
      <c r="Z1183" s="31"/>
      <c r="AB1183" s="57"/>
    </row>
    <row r="1184" spans="1:28" s="19" customFormat="1" ht="15" hidden="1">
      <c r="A1184" s="58"/>
      <c r="B1184" s="58"/>
      <c r="C1184" s="58"/>
      <c r="D1184" s="58"/>
      <c r="E1184" s="58"/>
      <c r="F1184" s="58"/>
      <c r="G1184" s="58"/>
      <c r="I1184" s="31"/>
      <c r="P1184" s="31"/>
      <c r="Q1184" s="31"/>
      <c r="S1184" s="31"/>
      <c r="V1184" s="31"/>
      <c r="X1184" s="31"/>
      <c r="Z1184" s="31"/>
      <c r="AB1184" s="57"/>
    </row>
    <row r="1185" spans="1:28" s="19" customFormat="1" ht="15" hidden="1">
      <c r="A1185" s="58"/>
      <c r="B1185" s="58"/>
      <c r="C1185" s="58"/>
      <c r="D1185" s="58"/>
      <c r="E1185" s="58"/>
      <c r="F1185" s="58"/>
      <c r="G1185" s="58"/>
      <c r="I1185" s="31"/>
      <c r="P1185" s="31"/>
      <c r="Q1185" s="31"/>
      <c r="S1185" s="31"/>
      <c r="V1185" s="31"/>
      <c r="X1185" s="31"/>
      <c r="Z1185" s="31"/>
      <c r="AB1185" s="57"/>
    </row>
    <row r="1186" spans="1:28" s="19" customFormat="1" ht="15" hidden="1">
      <c r="A1186" s="58"/>
      <c r="B1186" s="58"/>
      <c r="C1186" s="58"/>
      <c r="D1186" s="58"/>
      <c r="E1186" s="58"/>
      <c r="F1186" s="58"/>
      <c r="G1186" s="58"/>
      <c r="I1186" s="31"/>
      <c r="P1186" s="31"/>
      <c r="Q1186" s="31"/>
      <c r="S1186" s="31"/>
      <c r="V1186" s="31"/>
      <c r="X1186" s="31"/>
      <c r="Z1186" s="31"/>
      <c r="AB1186" s="57"/>
    </row>
    <row r="1187" spans="1:28" s="19" customFormat="1" ht="15" hidden="1">
      <c r="A1187" s="58"/>
      <c r="B1187" s="58"/>
      <c r="C1187" s="58"/>
      <c r="D1187" s="58"/>
      <c r="E1187" s="58"/>
      <c r="F1187" s="58"/>
      <c r="G1187" s="58"/>
      <c r="I1187" s="31"/>
      <c r="P1187" s="31"/>
      <c r="Q1187" s="31"/>
      <c r="S1187" s="31"/>
      <c r="V1187" s="31"/>
      <c r="X1187" s="31"/>
      <c r="Z1187" s="31"/>
      <c r="AB1187" s="57"/>
    </row>
    <row r="1188" spans="1:28" s="19" customFormat="1" ht="15" hidden="1">
      <c r="A1188" s="58"/>
      <c r="B1188" s="58"/>
      <c r="C1188" s="58"/>
      <c r="D1188" s="58"/>
      <c r="E1188" s="58"/>
      <c r="F1188" s="58"/>
      <c r="G1188" s="58"/>
      <c r="I1188" s="31"/>
      <c r="P1188" s="31"/>
      <c r="Q1188" s="31"/>
      <c r="S1188" s="31"/>
      <c r="V1188" s="31"/>
      <c r="X1188" s="31"/>
      <c r="Z1188" s="31"/>
      <c r="AB1188" s="57"/>
    </row>
    <row r="1189" spans="1:28" s="19" customFormat="1" ht="15" hidden="1">
      <c r="A1189" s="58"/>
      <c r="B1189" s="58"/>
      <c r="C1189" s="58"/>
      <c r="D1189" s="58"/>
      <c r="E1189" s="58"/>
      <c r="F1189" s="58"/>
      <c r="G1189" s="58"/>
      <c r="I1189" s="31"/>
      <c r="P1189" s="31"/>
      <c r="Q1189" s="31"/>
      <c r="S1189" s="31"/>
      <c r="V1189" s="31"/>
      <c r="X1189" s="31"/>
      <c r="Z1189" s="31"/>
      <c r="AB1189" s="57"/>
    </row>
    <row r="1190" spans="1:28" s="19" customFormat="1" ht="15" hidden="1">
      <c r="A1190" s="58"/>
      <c r="B1190" s="58"/>
      <c r="C1190" s="58"/>
      <c r="D1190" s="58"/>
      <c r="E1190" s="58"/>
      <c r="F1190" s="58"/>
      <c r="G1190" s="58"/>
      <c r="I1190" s="31"/>
      <c r="P1190" s="31"/>
      <c r="Q1190" s="31"/>
      <c r="S1190" s="31"/>
      <c r="V1190" s="31"/>
      <c r="X1190" s="31"/>
      <c r="Z1190" s="31"/>
      <c r="AB1190" s="57"/>
    </row>
    <row r="1191" spans="1:28" s="19" customFormat="1" ht="15" hidden="1">
      <c r="A1191" s="58"/>
      <c r="B1191" s="58"/>
      <c r="C1191" s="58"/>
      <c r="D1191" s="58"/>
      <c r="E1191" s="58"/>
      <c r="F1191" s="58"/>
      <c r="G1191" s="58"/>
      <c r="I1191" s="31"/>
      <c r="P1191" s="31"/>
      <c r="Q1191" s="31"/>
      <c r="S1191" s="31"/>
      <c r="V1191" s="31"/>
      <c r="X1191" s="31"/>
      <c r="Z1191" s="31"/>
      <c r="AB1191" s="57"/>
    </row>
    <row r="1192" spans="1:28" s="19" customFormat="1" ht="15" hidden="1">
      <c r="A1192" s="58"/>
      <c r="B1192" s="58"/>
      <c r="C1192" s="58"/>
      <c r="D1192" s="58"/>
      <c r="E1192" s="58"/>
      <c r="F1192" s="58"/>
      <c r="G1192" s="58"/>
      <c r="I1192" s="31"/>
      <c r="P1192" s="31"/>
      <c r="Q1192" s="31"/>
      <c r="S1192" s="31"/>
      <c r="V1192" s="31"/>
      <c r="X1192" s="31"/>
      <c r="Z1192" s="31"/>
      <c r="AB1192" s="57"/>
    </row>
    <row r="1193" spans="1:28" s="19" customFormat="1" ht="15" hidden="1">
      <c r="A1193" s="58"/>
      <c r="B1193" s="58"/>
      <c r="C1193" s="58"/>
      <c r="D1193" s="58"/>
      <c r="E1193" s="58"/>
      <c r="F1193" s="58"/>
      <c r="G1193" s="58"/>
      <c r="I1193" s="31"/>
      <c r="P1193" s="31"/>
      <c r="Q1193" s="31"/>
      <c r="S1193" s="31"/>
      <c r="V1193" s="31"/>
      <c r="X1193" s="31"/>
      <c r="Z1193" s="31"/>
      <c r="AB1193" s="57"/>
    </row>
    <row r="1194" spans="1:28" s="19" customFormat="1" ht="15" hidden="1">
      <c r="A1194" s="58"/>
      <c r="B1194" s="58"/>
      <c r="C1194" s="58"/>
      <c r="D1194" s="58"/>
      <c r="E1194" s="58"/>
      <c r="F1194" s="58"/>
      <c r="G1194" s="58"/>
      <c r="I1194" s="31"/>
      <c r="P1194" s="31"/>
      <c r="Q1194" s="31"/>
      <c r="S1194" s="31"/>
      <c r="V1194" s="31"/>
      <c r="X1194" s="31"/>
      <c r="Z1194" s="31"/>
      <c r="AB1194" s="57"/>
    </row>
    <row r="1195" spans="1:28" s="19" customFormat="1" ht="15" hidden="1">
      <c r="A1195" s="58"/>
      <c r="B1195" s="58"/>
      <c r="C1195" s="58"/>
      <c r="D1195" s="58"/>
      <c r="E1195" s="58"/>
      <c r="F1195" s="58"/>
      <c r="G1195" s="58"/>
      <c r="I1195" s="31"/>
      <c r="P1195" s="31"/>
      <c r="Q1195" s="31"/>
      <c r="S1195" s="31"/>
      <c r="V1195" s="31"/>
      <c r="X1195" s="31"/>
      <c r="Z1195" s="31"/>
      <c r="AB1195" s="57"/>
    </row>
    <row r="1196" spans="1:28" s="19" customFormat="1" ht="15" hidden="1">
      <c r="A1196" s="58"/>
      <c r="B1196" s="58"/>
      <c r="C1196" s="58"/>
      <c r="D1196" s="58"/>
      <c r="E1196" s="58"/>
      <c r="F1196" s="58"/>
      <c r="G1196" s="58"/>
      <c r="I1196" s="31"/>
      <c r="P1196" s="31"/>
      <c r="Q1196" s="31"/>
      <c r="S1196" s="31"/>
      <c r="V1196" s="31"/>
      <c r="X1196" s="31"/>
      <c r="Z1196" s="31"/>
      <c r="AB1196" s="57"/>
    </row>
    <row r="1197" spans="1:28" s="19" customFormat="1" ht="15" hidden="1">
      <c r="A1197" s="58"/>
      <c r="B1197" s="58"/>
      <c r="C1197" s="58"/>
      <c r="D1197" s="58"/>
      <c r="E1197" s="58"/>
      <c r="F1197" s="58"/>
      <c r="G1197" s="58"/>
      <c r="I1197" s="31"/>
      <c r="P1197" s="31"/>
      <c r="Q1197" s="31"/>
      <c r="S1197" s="31"/>
      <c r="V1197" s="31"/>
      <c r="X1197" s="31"/>
      <c r="Z1197" s="31"/>
      <c r="AB1197" s="57"/>
    </row>
    <row r="1198" spans="1:28" s="19" customFormat="1" ht="15" hidden="1">
      <c r="A1198" s="58"/>
      <c r="B1198" s="58"/>
      <c r="C1198" s="58"/>
      <c r="D1198" s="58"/>
      <c r="E1198" s="58"/>
      <c r="F1198" s="58"/>
      <c r="G1198" s="58"/>
      <c r="I1198" s="31"/>
      <c r="P1198" s="31"/>
      <c r="Q1198" s="31"/>
      <c r="S1198" s="31"/>
      <c r="V1198" s="31"/>
      <c r="X1198" s="31"/>
      <c r="Z1198" s="31"/>
      <c r="AB1198" s="57"/>
    </row>
    <row r="1199" spans="1:28" s="19" customFormat="1" ht="15" hidden="1">
      <c r="A1199" s="58"/>
      <c r="B1199" s="58"/>
      <c r="C1199" s="58"/>
      <c r="D1199" s="58"/>
      <c r="E1199" s="58"/>
      <c r="F1199" s="58"/>
      <c r="G1199" s="58"/>
      <c r="I1199" s="31"/>
      <c r="P1199" s="31"/>
      <c r="Q1199" s="31"/>
      <c r="S1199" s="31"/>
      <c r="V1199" s="31"/>
      <c r="X1199" s="31"/>
      <c r="Z1199" s="31"/>
      <c r="AB1199" s="57"/>
    </row>
    <row r="1200" spans="1:28" s="19" customFormat="1" ht="15" hidden="1">
      <c r="A1200" s="58"/>
      <c r="B1200" s="58"/>
      <c r="C1200" s="58"/>
      <c r="D1200" s="58"/>
      <c r="E1200" s="58"/>
      <c r="F1200" s="58"/>
      <c r="G1200" s="58"/>
      <c r="I1200" s="31"/>
      <c r="P1200" s="31"/>
      <c r="Q1200" s="31"/>
      <c r="S1200" s="31"/>
      <c r="V1200" s="31"/>
      <c r="X1200" s="31"/>
      <c r="Z1200" s="31"/>
      <c r="AB1200" s="57"/>
    </row>
    <row r="1201" spans="1:28" s="19" customFormat="1" ht="15" hidden="1">
      <c r="A1201" s="58"/>
      <c r="B1201" s="58"/>
      <c r="C1201" s="58"/>
      <c r="D1201" s="58"/>
      <c r="E1201" s="58"/>
      <c r="F1201" s="58"/>
      <c r="G1201" s="58"/>
      <c r="I1201" s="31"/>
      <c r="P1201" s="31"/>
      <c r="Q1201" s="31"/>
      <c r="S1201" s="31"/>
      <c r="V1201" s="31"/>
      <c r="X1201" s="31"/>
      <c r="Z1201" s="31"/>
      <c r="AB1201" s="57"/>
    </row>
    <row r="1202" spans="1:28" s="19" customFormat="1" ht="15" hidden="1">
      <c r="A1202" s="58"/>
      <c r="B1202" s="58"/>
      <c r="C1202" s="58"/>
      <c r="D1202" s="58"/>
      <c r="E1202" s="58"/>
      <c r="F1202" s="58"/>
      <c r="G1202" s="58"/>
      <c r="I1202" s="31"/>
      <c r="P1202" s="31"/>
      <c r="Q1202" s="31"/>
      <c r="S1202" s="31"/>
      <c r="V1202" s="31"/>
      <c r="X1202" s="31"/>
      <c r="Z1202" s="31"/>
      <c r="AB1202" s="57"/>
    </row>
    <row r="1203" spans="1:28" s="19" customFormat="1" ht="15" hidden="1">
      <c r="A1203" s="58"/>
      <c r="B1203" s="58"/>
      <c r="C1203" s="58"/>
      <c r="D1203" s="58"/>
      <c r="E1203" s="58"/>
      <c r="F1203" s="58"/>
      <c r="G1203" s="58"/>
      <c r="I1203" s="31"/>
      <c r="P1203" s="31"/>
      <c r="Q1203" s="31"/>
      <c r="S1203" s="31"/>
      <c r="V1203" s="31"/>
      <c r="X1203" s="31"/>
      <c r="Z1203" s="31"/>
      <c r="AB1203" s="57"/>
    </row>
    <row r="1204" spans="1:28" s="19" customFormat="1" ht="15" hidden="1">
      <c r="A1204" s="31"/>
      <c r="B1204" s="59"/>
      <c r="C1204" s="59"/>
      <c r="D1204" s="59"/>
      <c r="E1204" s="59"/>
      <c r="F1204" s="31"/>
      <c r="G1204" s="31"/>
      <c r="I1204" s="31"/>
      <c r="P1204" s="31"/>
      <c r="Q1204" s="31"/>
      <c r="S1204" s="31"/>
      <c r="V1204" s="31"/>
      <c r="X1204" s="31"/>
      <c r="Z1204" s="31"/>
      <c r="AB1204" s="57"/>
    </row>
    <row r="1205" spans="1:28" s="19" customFormat="1" ht="15" hidden="1">
      <c r="A1205" s="31"/>
      <c r="B1205" s="59"/>
      <c r="C1205" s="59"/>
      <c r="D1205" s="59"/>
      <c r="E1205" s="59"/>
      <c r="F1205" s="31"/>
      <c r="G1205" s="31"/>
      <c r="I1205" s="31"/>
      <c r="P1205" s="31"/>
      <c r="Q1205" s="31"/>
      <c r="S1205" s="31"/>
      <c r="V1205" s="31"/>
      <c r="X1205" s="31"/>
      <c r="Z1205" s="31"/>
      <c r="AB1205" s="57"/>
    </row>
    <row r="1206" spans="1:28" s="19" customFormat="1" ht="15" hidden="1">
      <c r="A1206" s="31"/>
      <c r="B1206" s="59"/>
      <c r="C1206" s="59"/>
      <c r="D1206" s="59"/>
      <c r="E1206" s="59"/>
      <c r="F1206" s="31"/>
      <c r="G1206" s="31"/>
      <c r="I1206" s="31"/>
      <c r="P1206" s="31"/>
      <c r="Q1206" s="31"/>
      <c r="S1206" s="31"/>
      <c r="V1206" s="31"/>
      <c r="X1206" s="31"/>
      <c r="Z1206" s="31"/>
      <c r="AB1206" s="57"/>
    </row>
    <row r="1207" spans="1:28" s="19" customFormat="1" ht="15" hidden="1">
      <c r="A1207" s="61"/>
      <c r="B1207" s="61"/>
      <c r="C1207" s="61"/>
      <c r="D1207" s="61"/>
      <c r="E1207" s="61"/>
      <c r="F1207" s="61"/>
      <c r="G1207" s="61"/>
      <c r="I1207" s="31"/>
      <c r="P1207" s="31"/>
      <c r="Q1207" s="31"/>
      <c r="S1207" s="31"/>
      <c r="V1207" s="31"/>
      <c r="X1207" s="31"/>
      <c r="Z1207" s="31"/>
      <c r="AB1207" s="57"/>
    </row>
    <row r="1208" spans="1:28" s="19" customFormat="1" ht="15" hidden="1">
      <c r="A1208" s="60"/>
      <c r="B1208" s="61"/>
      <c r="C1208" s="62"/>
      <c r="D1208" s="62"/>
      <c r="E1208" s="60"/>
      <c r="F1208" s="60"/>
      <c r="G1208" s="60"/>
      <c r="I1208" s="31"/>
      <c r="P1208" s="31"/>
      <c r="Q1208" s="31"/>
      <c r="S1208" s="31"/>
      <c r="V1208" s="31"/>
      <c r="X1208" s="31"/>
      <c r="Z1208" s="31"/>
      <c r="AB1208" s="57"/>
    </row>
    <row r="1209" spans="1:28" s="19" customFormat="1" ht="15" hidden="1">
      <c r="A1209" s="59"/>
      <c r="B1209" s="31"/>
      <c r="C1209" s="59"/>
      <c r="D1209" s="31"/>
      <c r="E1209" s="31"/>
      <c r="F1209" s="31"/>
      <c r="G1209" s="31"/>
      <c r="I1209" s="31"/>
      <c r="P1209" s="31"/>
      <c r="Q1209" s="31"/>
      <c r="S1209" s="31"/>
      <c r="V1209" s="31"/>
      <c r="X1209" s="31"/>
      <c r="Z1209" s="31"/>
      <c r="AB1209" s="57"/>
    </row>
    <row r="1210" spans="1:28" s="19" customFormat="1" ht="15" hidden="1">
      <c r="A1210" s="63"/>
      <c r="B1210" s="63"/>
      <c r="C1210" s="63"/>
      <c r="D1210" s="63"/>
      <c r="E1210" s="63"/>
      <c r="F1210" s="63"/>
      <c r="G1210" s="63"/>
      <c r="I1210" s="31"/>
      <c r="P1210" s="31"/>
      <c r="Q1210" s="31"/>
      <c r="S1210" s="31"/>
      <c r="V1210" s="31"/>
      <c r="X1210" s="31"/>
      <c r="Z1210" s="31"/>
      <c r="AB1210" s="57"/>
    </row>
    <row r="1211" spans="1:28" s="19" customFormat="1" ht="15" hidden="1">
      <c r="A1211" s="58"/>
      <c r="B1211" s="58"/>
      <c r="C1211" s="58"/>
      <c r="D1211" s="58"/>
      <c r="E1211" s="58"/>
      <c r="F1211" s="58"/>
      <c r="G1211" s="58"/>
      <c r="I1211" s="31"/>
      <c r="P1211" s="31"/>
      <c r="Q1211" s="31"/>
      <c r="S1211" s="31"/>
      <c r="V1211" s="31"/>
      <c r="X1211" s="31"/>
      <c r="Z1211" s="31"/>
      <c r="AB1211" s="57"/>
    </row>
    <row r="1212" spans="1:28" s="19" customFormat="1" ht="15" hidden="1">
      <c r="A1212" s="58"/>
      <c r="B1212" s="58"/>
      <c r="C1212" s="58"/>
      <c r="D1212" s="58"/>
      <c r="E1212" s="58"/>
      <c r="F1212" s="58"/>
      <c r="G1212" s="58"/>
      <c r="I1212" s="31"/>
      <c r="P1212" s="31"/>
      <c r="Q1212" s="31"/>
      <c r="S1212" s="31"/>
      <c r="V1212" s="31"/>
      <c r="X1212" s="31"/>
      <c r="Z1212" s="31"/>
      <c r="AB1212" s="57"/>
    </row>
    <row r="1213" spans="1:28" s="19" customFormat="1" ht="15" hidden="1">
      <c r="A1213" s="58"/>
      <c r="B1213" s="58"/>
      <c r="C1213" s="58"/>
      <c r="D1213" s="58"/>
      <c r="E1213" s="58"/>
      <c r="F1213" s="58"/>
      <c r="G1213" s="58"/>
      <c r="I1213" s="31"/>
      <c r="P1213" s="31"/>
      <c r="Q1213" s="31"/>
      <c r="S1213" s="31"/>
      <c r="V1213" s="31"/>
      <c r="X1213" s="31"/>
      <c r="Z1213" s="31"/>
      <c r="AB1213" s="57"/>
    </row>
    <row r="1214" spans="1:28" s="19" customFormat="1" ht="15" hidden="1">
      <c r="A1214" s="58"/>
      <c r="B1214" s="58"/>
      <c r="C1214" s="58"/>
      <c r="D1214" s="58"/>
      <c r="E1214" s="58"/>
      <c r="F1214" s="58"/>
      <c r="G1214" s="58"/>
      <c r="I1214" s="31"/>
      <c r="P1214" s="31"/>
      <c r="Q1214" s="31"/>
      <c r="S1214" s="31"/>
      <c r="V1214" s="31"/>
      <c r="X1214" s="31"/>
      <c r="Z1214" s="31"/>
      <c r="AB1214" s="57"/>
    </row>
    <row r="1215" spans="1:28" s="19" customFormat="1" ht="15" hidden="1">
      <c r="A1215" s="58"/>
      <c r="B1215" s="58"/>
      <c r="C1215" s="58"/>
      <c r="D1215" s="58"/>
      <c r="E1215" s="58"/>
      <c r="F1215" s="58"/>
      <c r="G1215" s="58"/>
      <c r="I1215" s="31"/>
      <c r="P1215" s="31"/>
      <c r="Q1215" s="31"/>
      <c r="S1215" s="31"/>
      <c r="V1215" s="31"/>
      <c r="X1215" s="31"/>
      <c r="Z1215" s="31"/>
      <c r="AB1215" s="57"/>
    </row>
    <row r="1216" spans="1:28" s="19" customFormat="1" ht="15" hidden="1">
      <c r="A1216" s="58"/>
      <c r="B1216" s="58"/>
      <c r="C1216" s="58"/>
      <c r="D1216" s="58"/>
      <c r="E1216" s="58"/>
      <c r="F1216" s="58"/>
      <c r="G1216" s="58"/>
      <c r="I1216" s="31"/>
      <c r="P1216" s="31"/>
      <c r="Q1216" s="31"/>
      <c r="S1216" s="31"/>
      <c r="V1216" s="31"/>
      <c r="X1216" s="31"/>
      <c r="Z1216" s="31"/>
      <c r="AB1216" s="57"/>
    </row>
    <row r="1217" spans="1:28" s="19" customFormat="1" ht="15" hidden="1">
      <c r="A1217" s="58"/>
      <c r="B1217" s="58"/>
      <c r="C1217" s="58"/>
      <c r="D1217" s="58"/>
      <c r="E1217" s="58"/>
      <c r="F1217" s="58"/>
      <c r="G1217" s="58"/>
      <c r="I1217" s="31"/>
      <c r="P1217" s="31"/>
      <c r="Q1217" s="31"/>
      <c r="S1217" s="31"/>
      <c r="V1217" s="31"/>
      <c r="X1217" s="31"/>
      <c r="Z1217" s="31"/>
      <c r="AB1217" s="57"/>
    </row>
    <row r="1218" spans="1:28" s="19" customFormat="1" ht="15" hidden="1">
      <c r="A1218" s="58"/>
      <c r="B1218" s="58"/>
      <c r="C1218" s="58"/>
      <c r="D1218" s="58"/>
      <c r="E1218" s="58"/>
      <c r="F1218" s="58"/>
      <c r="G1218" s="58"/>
      <c r="I1218" s="31"/>
      <c r="P1218" s="31"/>
      <c r="Q1218" s="31"/>
      <c r="S1218" s="31"/>
      <c r="V1218" s="31"/>
      <c r="X1218" s="31"/>
      <c r="Z1218" s="31"/>
      <c r="AB1218" s="57"/>
    </row>
    <row r="1219" spans="1:28" s="19" customFormat="1" ht="15" hidden="1">
      <c r="A1219" s="58"/>
      <c r="B1219" s="58"/>
      <c r="C1219" s="58"/>
      <c r="D1219" s="58"/>
      <c r="E1219" s="58"/>
      <c r="F1219" s="58"/>
      <c r="G1219" s="58"/>
      <c r="I1219" s="31"/>
      <c r="P1219" s="31"/>
      <c r="Q1219" s="31"/>
      <c r="S1219" s="31"/>
      <c r="V1219" s="31"/>
      <c r="X1219" s="31"/>
      <c r="Z1219" s="31"/>
      <c r="AB1219" s="57"/>
    </row>
    <row r="1220" spans="1:28" s="19" customFormat="1" ht="15" hidden="1">
      <c r="A1220" s="58"/>
      <c r="B1220" s="58"/>
      <c r="C1220" s="58"/>
      <c r="D1220" s="58"/>
      <c r="E1220" s="58"/>
      <c r="F1220" s="58"/>
      <c r="G1220" s="58"/>
      <c r="I1220" s="31"/>
      <c r="P1220" s="31"/>
      <c r="Q1220" s="31"/>
      <c r="S1220" s="31"/>
      <c r="V1220" s="31"/>
      <c r="X1220" s="31"/>
      <c r="Z1220" s="31"/>
      <c r="AB1220" s="57"/>
    </row>
    <row r="1221" spans="1:28" s="19" customFormat="1" ht="15" hidden="1">
      <c r="A1221" s="58"/>
      <c r="B1221" s="58"/>
      <c r="C1221" s="58"/>
      <c r="D1221" s="58"/>
      <c r="E1221" s="58"/>
      <c r="F1221" s="58"/>
      <c r="G1221" s="58"/>
      <c r="I1221" s="31"/>
      <c r="P1221" s="31"/>
      <c r="Q1221" s="31"/>
      <c r="S1221" s="31"/>
      <c r="V1221" s="31"/>
      <c r="X1221" s="31"/>
      <c r="Z1221" s="31"/>
      <c r="AB1221" s="57"/>
    </row>
    <row r="1222" spans="1:28" s="19" customFormat="1" ht="15" hidden="1">
      <c r="A1222" s="58"/>
      <c r="B1222" s="58"/>
      <c r="C1222" s="58"/>
      <c r="D1222" s="58"/>
      <c r="E1222" s="58"/>
      <c r="F1222" s="58"/>
      <c r="G1222" s="58"/>
      <c r="I1222" s="31"/>
      <c r="P1222" s="31"/>
      <c r="Q1222" s="31"/>
      <c r="S1222" s="31"/>
      <c r="V1222" s="31"/>
      <c r="X1222" s="31"/>
      <c r="Z1222" s="31"/>
      <c r="AB1222" s="57"/>
    </row>
    <row r="1223" spans="1:28" s="19" customFormat="1" ht="15" hidden="1">
      <c r="A1223" s="58"/>
      <c r="B1223" s="58"/>
      <c r="C1223" s="58"/>
      <c r="D1223" s="58"/>
      <c r="E1223" s="58"/>
      <c r="F1223" s="58"/>
      <c r="G1223" s="58"/>
      <c r="I1223" s="31"/>
      <c r="P1223" s="31"/>
      <c r="Q1223" s="31"/>
      <c r="S1223" s="31"/>
      <c r="V1223" s="31"/>
      <c r="X1223" s="31"/>
      <c r="Z1223" s="31"/>
      <c r="AB1223" s="57"/>
    </row>
    <row r="1224" spans="1:28" s="19" customFormat="1" ht="15" hidden="1">
      <c r="A1224" s="58"/>
      <c r="B1224" s="58"/>
      <c r="C1224" s="58"/>
      <c r="D1224" s="58"/>
      <c r="E1224" s="58"/>
      <c r="F1224" s="58"/>
      <c r="G1224" s="58"/>
      <c r="I1224" s="31"/>
      <c r="P1224" s="31"/>
      <c r="Q1224" s="31"/>
      <c r="S1224" s="31"/>
      <c r="V1224" s="31"/>
      <c r="X1224" s="31"/>
      <c r="Z1224" s="31"/>
      <c r="AB1224" s="57"/>
    </row>
    <row r="1225" spans="1:28" s="19" customFormat="1" ht="15" hidden="1">
      <c r="A1225" s="58"/>
      <c r="B1225" s="58"/>
      <c r="C1225" s="58"/>
      <c r="D1225" s="58"/>
      <c r="E1225" s="58"/>
      <c r="F1225" s="58"/>
      <c r="G1225" s="58"/>
      <c r="I1225" s="31"/>
      <c r="P1225" s="31"/>
      <c r="Q1225" s="31"/>
      <c r="S1225" s="31"/>
      <c r="V1225" s="31"/>
      <c r="X1225" s="31"/>
      <c r="Z1225" s="31"/>
      <c r="AB1225" s="57"/>
    </row>
    <row r="1226" spans="1:28" s="19" customFormat="1" ht="15" hidden="1">
      <c r="A1226" s="58"/>
      <c r="B1226" s="58"/>
      <c r="C1226" s="58"/>
      <c r="D1226" s="58"/>
      <c r="E1226" s="58"/>
      <c r="F1226" s="58"/>
      <c r="G1226" s="58"/>
      <c r="I1226" s="31"/>
      <c r="P1226" s="31"/>
      <c r="Q1226" s="31"/>
      <c r="S1226" s="31"/>
      <c r="V1226" s="31"/>
      <c r="X1226" s="31"/>
      <c r="Z1226" s="31"/>
      <c r="AB1226" s="57"/>
    </row>
    <row r="1227" spans="1:28" s="19" customFormat="1" ht="15" hidden="1">
      <c r="A1227" s="58"/>
      <c r="B1227" s="58"/>
      <c r="C1227" s="58"/>
      <c r="D1227" s="58"/>
      <c r="E1227" s="58"/>
      <c r="F1227" s="58"/>
      <c r="G1227" s="58"/>
      <c r="I1227" s="31"/>
      <c r="P1227" s="31"/>
      <c r="Q1227" s="31"/>
      <c r="S1227" s="31"/>
      <c r="V1227" s="31"/>
      <c r="X1227" s="31"/>
      <c r="Z1227" s="31"/>
      <c r="AB1227" s="57"/>
    </row>
    <row r="1228" spans="1:28" s="19" customFormat="1" ht="15" hidden="1">
      <c r="A1228" s="58"/>
      <c r="B1228" s="58"/>
      <c r="C1228" s="58"/>
      <c r="D1228" s="58"/>
      <c r="E1228" s="58"/>
      <c r="F1228" s="58"/>
      <c r="G1228" s="58"/>
      <c r="I1228" s="31"/>
      <c r="P1228" s="31"/>
      <c r="Q1228" s="31"/>
      <c r="S1228" s="31"/>
      <c r="V1228" s="31"/>
      <c r="X1228" s="31"/>
      <c r="Z1228" s="31"/>
      <c r="AB1228" s="57"/>
    </row>
    <row r="1229" spans="1:28" s="19" customFormat="1" ht="15" hidden="1">
      <c r="A1229" s="58"/>
      <c r="B1229" s="58"/>
      <c r="C1229" s="58"/>
      <c r="D1229" s="58"/>
      <c r="E1229" s="58"/>
      <c r="F1229" s="58"/>
      <c r="G1229" s="58"/>
      <c r="I1229" s="31"/>
      <c r="P1229" s="31"/>
      <c r="Q1229" s="31"/>
      <c r="S1229" s="31"/>
      <c r="V1229" s="31"/>
      <c r="X1229" s="31"/>
      <c r="Z1229" s="31"/>
      <c r="AB1229" s="57"/>
    </row>
    <row r="1230" spans="1:28" s="19" customFormat="1" ht="15" hidden="1">
      <c r="A1230" s="58"/>
      <c r="B1230" s="58"/>
      <c r="C1230" s="58"/>
      <c r="D1230" s="58"/>
      <c r="E1230" s="58"/>
      <c r="F1230" s="58"/>
      <c r="G1230" s="58"/>
      <c r="I1230" s="31"/>
      <c r="P1230" s="31"/>
      <c r="Q1230" s="31"/>
      <c r="S1230" s="31"/>
      <c r="V1230" s="31"/>
      <c r="X1230" s="31"/>
      <c r="Z1230" s="31"/>
      <c r="AB1230" s="57"/>
    </row>
    <row r="1231" spans="1:28" s="19" customFormat="1" ht="15" hidden="1">
      <c r="A1231" s="58"/>
      <c r="B1231" s="58"/>
      <c r="C1231" s="58"/>
      <c r="D1231" s="58"/>
      <c r="E1231" s="58"/>
      <c r="F1231" s="58"/>
      <c r="G1231" s="58"/>
      <c r="I1231" s="31"/>
      <c r="P1231" s="31"/>
      <c r="Q1231" s="31"/>
      <c r="S1231" s="31"/>
      <c r="V1231" s="31"/>
      <c r="X1231" s="31"/>
      <c r="Z1231" s="31"/>
      <c r="AB1231" s="57"/>
    </row>
    <row r="1232" spans="1:28" s="19" customFormat="1" ht="15" hidden="1">
      <c r="A1232" s="58"/>
      <c r="B1232" s="58"/>
      <c r="C1232" s="58"/>
      <c r="D1232" s="58"/>
      <c r="E1232" s="58"/>
      <c r="F1232" s="58"/>
      <c r="G1232" s="58"/>
      <c r="I1232" s="31"/>
      <c r="P1232" s="31"/>
      <c r="Q1232" s="31"/>
      <c r="S1232" s="31"/>
      <c r="V1232" s="31"/>
      <c r="X1232" s="31"/>
      <c r="Z1232" s="31"/>
      <c r="AB1232" s="57"/>
    </row>
    <row r="1233" spans="1:28" s="19" customFormat="1" ht="15" hidden="1">
      <c r="A1233" s="58"/>
      <c r="B1233" s="58"/>
      <c r="C1233" s="58"/>
      <c r="D1233" s="58"/>
      <c r="E1233" s="58"/>
      <c r="F1233" s="58"/>
      <c r="G1233" s="58"/>
      <c r="I1233" s="31"/>
      <c r="P1233" s="31"/>
      <c r="Q1233" s="31"/>
      <c r="S1233" s="31"/>
      <c r="V1233" s="31"/>
      <c r="X1233" s="31"/>
      <c r="Z1233" s="31"/>
      <c r="AB1233" s="57"/>
    </row>
    <row r="1234" spans="1:28" s="19" customFormat="1" ht="15" hidden="1">
      <c r="A1234" s="58"/>
      <c r="B1234" s="58"/>
      <c r="C1234" s="58"/>
      <c r="D1234" s="58"/>
      <c r="E1234" s="58"/>
      <c r="F1234" s="58"/>
      <c r="G1234" s="58"/>
      <c r="I1234" s="31"/>
      <c r="P1234" s="31"/>
      <c r="Q1234" s="31"/>
      <c r="S1234" s="31"/>
      <c r="V1234" s="31"/>
      <c r="X1234" s="31"/>
      <c r="Z1234" s="31"/>
      <c r="AB1234" s="57"/>
    </row>
    <row r="1235" spans="1:28" s="19" customFormat="1" ht="15" hidden="1">
      <c r="A1235" s="58"/>
      <c r="B1235" s="58"/>
      <c r="C1235" s="58"/>
      <c r="D1235" s="58"/>
      <c r="E1235" s="58"/>
      <c r="F1235" s="58"/>
      <c r="G1235" s="58"/>
      <c r="I1235" s="31"/>
      <c r="P1235" s="31"/>
      <c r="Q1235" s="31"/>
      <c r="S1235" s="31"/>
      <c r="V1235" s="31"/>
      <c r="X1235" s="31"/>
      <c r="Z1235" s="31"/>
      <c r="AB1235" s="57"/>
    </row>
    <row r="1236" spans="1:28" s="19" customFormat="1" ht="15" hidden="1">
      <c r="A1236" s="58"/>
      <c r="B1236" s="58"/>
      <c r="C1236" s="58"/>
      <c r="D1236" s="58"/>
      <c r="E1236" s="58"/>
      <c r="F1236" s="58"/>
      <c r="G1236" s="58"/>
      <c r="I1236" s="31"/>
      <c r="P1236" s="31"/>
      <c r="Q1236" s="31"/>
      <c r="S1236" s="31"/>
      <c r="V1236" s="31"/>
      <c r="X1236" s="31"/>
      <c r="Z1236" s="31"/>
      <c r="AB1236" s="57"/>
    </row>
    <row r="1237" spans="1:28" s="19" customFormat="1" ht="15" hidden="1">
      <c r="A1237" s="58"/>
      <c r="B1237" s="58"/>
      <c r="C1237" s="58"/>
      <c r="D1237" s="58"/>
      <c r="E1237" s="58"/>
      <c r="F1237" s="58"/>
      <c r="G1237" s="58"/>
      <c r="I1237" s="31"/>
      <c r="P1237" s="31"/>
      <c r="Q1237" s="31"/>
      <c r="S1237" s="31"/>
      <c r="V1237" s="31"/>
      <c r="X1237" s="31"/>
      <c r="Z1237" s="31"/>
      <c r="AB1237" s="57"/>
    </row>
    <row r="1238" spans="1:28" s="19" customFormat="1" ht="15" hidden="1">
      <c r="A1238" s="58"/>
      <c r="B1238" s="58"/>
      <c r="C1238" s="58"/>
      <c r="D1238" s="58"/>
      <c r="E1238" s="58"/>
      <c r="F1238" s="58"/>
      <c r="G1238" s="58"/>
      <c r="I1238" s="31"/>
      <c r="P1238" s="31"/>
      <c r="Q1238" s="31"/>
      <c r="S1238" s="31"/>
      <c r="V1238" s="31"/>
      <c r="X1238" s="31"/>
      <c r="Z1238" s="31"/>
      <c r="AB1238" s="57"/>
    </row>
    <row r="1239" spans="1:28" s="19" customFormat="1" ht="15" hidden="1">
      <c r="A1239" s="58"/>
      <c r="B1239" s="58"/>
      <c r="C1239" s="58"/>
      <c r="D1239" s="58"/>
      <c r="E1239" s="58"/>
      <c r="F1239" s="58"/>
      <c r="G1239" s="58"/>
      <c r="I1239" s="31"/>
      <c r="P1239" s="31"/>
      <c r="Q1239" s="31"/>
      <c r="S1239" s="31"/>
      <c r="V1239" s="31"/>
      <c r="X1239" s="31"/>
      <c r="Z1239" s="31"/>
      <c r="AB1239" s="57"/>
    </row>
    <row r="1240" spans="1:28" s="19" customFormat="1" ht="15" hidden="1">
      <c r="A1240" s="58"/>
      <c r="B1240" s="58"/>
      <c r="C1240" s="58"/>
      <c r="D1240" s="58"/>
      <c r="E1240" s="58"/>
      <c r="F1240" s="58"/>
      <c r="G1240" s="58"/>
      <c r="I1240" s="31"/>
      <c r="P1240" s="31"/>
      <c r="Q1240" s="31"/>
      <c r="S1240" s="31"/>
      <c r="V1240" s="31"/>
      <c r="X1240" s="31"/>
      <c r="Z1240" s="31"/>
      <c r="AB1240" s="57"/>
    </row>
    <row r="1241" spans="1:28" s="19" customFormat="1" ht="15" hidden="1">
      <c r="A1241" s="58"/>
      <c r="B1241" s="58"/>
      <c r="C1241" s="58"/>
      <c r="D1241" s="58"/>
      <c r="E1241" s="58"/>
      <c r="F1241" s="58"/>
      <c r="G1241" s="58"/>
      <c r="I1241" s="31"/>
      <c r="P1241" s="31"/>
      <c r="Q1241" s="31"/>
      <c r="S1241" s="31"/>
      <c r="V1241" s="31"/>
      <c r="X1241" s="31"/>
      <c r="Z1241" s="31"/>
      <c r="AB1241" s="57"/>
    </row>
    <row r="1242" spans="1:28" s="19" customFormat="1" ht="15" hidden="1">
      <c r="A1242" s="58"/>
      <c r="B1242" s="58"/>
      <c r="C1242" s="58"/>
      <c r="D1242" s="58"/>
      <c r="E1242" s="58"/>
      <c r="F1242" s="58"/>
      <c r="G1242" s="58"/>
      <c r="I1242" s="31"/>
      <c r="P1242" s="31"/>
      <c r="Q1242" s="31"/>
      <c r="S1242" s="31"/>
      <c r="V1242" s="31"/>
      <c r="X1242" s="31"/>
      <c r="Z1242" s="31"/>
      <c r="AB1242" s="57"/>
    </row>
    <row r="1243" spans="1:28" s="19" customFormat="1" ht="15" hidden="1">
      <c r="A1243" s="58"/>
      <c r="B1243" s="58"/>
      <c r="C1243" s="58"/>
      <c r="D1243" s="58"/>
      <c r="E1243" s="58"/>
      <c r="F1243" s="58"/>
      <c r="G1243" s="58"/>
      <c r="I1243" s="31"/>
      <c r="P1243" s="31"/>
      <c r="Q1243" s="31"/>
      <c r="S1243" s="31"/>
      <c r="V1243" s="31"/>
      <c r="X1243" s="31"/>
      <c r="Z1243" s="31"/>
      <c r="AB1243" s="57"/>
    </row>
    <row r="1244" spans="1:28" s="19" customFormat="1" ht="15" hidden="1">
      <c r="A1244" s="58"/>
      <c r="B1244" s="58"/>
      <c r="C1244" s="58"/>
      <c r="D1244" s="58"/>
      <c r="E1244" s="58"/>
      <c r="F1244" s="58"/>
      <c r="G1244" s="58"/>
      <c r="I1244" s="31"/>
      <c r="P1244" s="31"/>
      <c r="Q1244" s="31"/>
      <c r="S1244" s="31"/>
      <c r="V1244" s="31"/>
      <c r="X1244" s="31"/>
      <c r="Z1244" s="31"/>
      <c r="AB1244" s="57"/>
    </row>
    <row r="1245" spans="1:28" s="19" customFormat="1" ht="15" hidden="1">
      <c r="A1245" s="58"/>
      <c r="B1245" s="58"/>
      <c r="C1245" s="58"/>
      <c r="D1245" s="58"/>
      <c r="E1245" s="58"/>
      <c r="F1245" s="58"/>
      <c r="G1245" s="58"/>
      <c r="I1245" s="31"/>
      <c r="P1245" s="31"/>
      <c r="Q1245" s="31"/>
      <c r="S1245" s="31"/>
      <c r="V1245" s="31"/>
      <c r="X1245" s="31"/>
      <c r="Z1245" s="31"/>
      <c r="AB1245" s="57"/>
    </row>
    <row r="1246" spans="1:28" s="19" customFormat="1" ht="15" hidden="1">
      <c r="A1246" s="58"/>
      <c r="B1246" s="58"/>
      <c r="C1246" s="58"/>
      <c r="D1246" s="58"/>
      <c r="E1246" s="58"/>
      <c r="F1246" s="58"/>
      <c r="G1246" s="58"/>
      <c r="I1246" s="31"/>
      <c r="P1246" s="31"/>
      <c r="Q1246" s="31"/>
      <c r="S1246" s="31"/>
      <c r="V1246" s="31"/>
      <c r="X1246" s="31"/>
      <c r="Z1246" s="31"/>
      <c r="AB1246" s="57"/>
    </row>
    <row r="1247" spans="1:28" s="19" customFormat="1" ht="15" hidden="1">
      <c r="A1247" s="58"/>
      <c r="B1247" s="58"/>
      <c r="C1247" s="58"/>
      <c r="D1247" s="58"/>
      <c r="E1247" s="58"/>
      <c r="F1247" s="58"/>
      <c r="G1247" s="58"/>
      <c r="I1247" s="31"/>
      <c r="P1247" s="31"/>
      <c r="Q1247" s="31"/>
      <c r="S1247" s="31"/>
      <c r="V1247" s="31"/>
      <c r="X1247" s="31"/>
      <c r="Z1247" s="31"/>
      <c r="AB1247" s="57"/>
    </row>
    <row r="1248" spans="1:28" s="19" customFormat="1" ht="15" hidden="1">
      <c r="A1248" s="58"/>
      <c r="B1248" s="58"/>
      <c r="C1248" s="58"/>
      <c r="D1248" s="58"/>
      <c r="E1248" s="58"/>
      <c r="F1248" s="58"/>
      <c r="G1248" s="58"/>
      <c r="I1248" s="31"/>
      <c r="P1248" s="31"/>
      <c r="Q1248" s="31"/>
      <c r="S1248" s="31"/>
      <c r="V1248" s="31"/>
      <c r="X1248" s="31"/>
      <c r="Z1248" s="31"/>
      <c r="AB1248" s="57"/>
    </row>
    <row r="1249" spans="1:28" s="19" customFormat="1" ht="15" hidden="1">
      <c r="A1249" s="58"/>
      <c r="B1249" s="58"/>
      <c r="C1249" s="58"/>
      <c r="D1249" s="58"/>
      <c r="E1249" s="58"/>
      <c r="F1249" s="58"/>
      <c r="G1249" s="58"/>
      <c r="I1249" s="31"/>
      <c r="P1249" s="31"/>
      <c r="Q1249" s="31"/>
      <c r="S1249" s="31"/>
      <c r="V1249" s="31"/>
      <c r="X1249" s="31"/>
      <c r="Z1249" s="31"/>
      <c r="AB1249" s="57"/>
    </row>
    <row r="1250" spans="1:28" s="19" customFormat="1" ht="15" hidden="1">
      <c r="A1250" s="58"/>
      <c r="B1250" s="58"/>
      <c r="C1250" s="58"/>
      <c r="D1250" s="58"/>
      <c r="E1250" s="58"/>
      <c r="F1250" s="58"/>
      <c r="G1250" s="58"/>
      <c r="I1250" s="31"/>
      <c r="P1250" s="31"/>
      <c r="Q1250" s="31"/>
      <c r="S1250" s="31"/>
      <c r="V1250" s="31"/>
      <c r="X1250" s="31"/>
      <c r="Z1250" s="31"/>
      <c r="AB1250" s="57"/>
    </row>
    <row r="1251" spans="1:28" s="19" customFormat="1" ht="15" hidden="1">
      <c r="A1251" s="58"/>
      <c r="B1251" s="58"/>
      <c r="C1251" s="58"/>
      <c r="D1251" s="58"/>
      <c r="E1251" s="58"/>
      <c r="F1251" s="58"/>
      <c r="G1251" s="58"/>
      <c r="I1251" s="31"/>
      <c r="P1251" s="31"/>
      <c r="Q1251" s="31"/>
      <c r="S1251" s="31"/>
      <c r="V1251" s="31"/>
      <c r="X1251" s="31"/>
      <c r="Z1251" s="31"/>
      <c r="AB1251" s="57"/>
    </row>
    <row r="1252" spans="1:28" s="19" customFormat="1" ht="15" hidden="1">
      <c r="A1252" s="58"/>
      <c r="B1252" s="58"/>
      <c r="C1252" s="58"/>
      <c r="D1252" s="58"/>
      <c r="E1252" s="58"/>
      <c r="F1252" s="58"/>
      <c r="G1252" s="58"/>
      <c r="I1252" s="31"/>
      <c r="P1252" s="31"/>
      <c r="Q1252" s="31"/>
      <c r="S1252" s="31"/>
      <c r="V1252" s="31"/>
      <c r="X1252" s="31"/>
      <c r="Z1252" s="31"/>
      <c r="AB1252" s="57"/>
    </row>
    <row r="1253" spans="1:28" s="19" customFormat="1" ht="15" hidden="1">
      <c r="A1253" s="58"/>
      <c r="B1253" s="58"/>
      <c r="C1253" s="58"/>
      <c r="D1253" s="58"/>
      <c r="E1253" s="58"/>
      <c r="F1253" s="58"/>
      <c r="G1253" s="58"/>
      <c r="I1253" s="31"/>
      <c r="P1253" s="31"/>
      <c r="Q1253" s="31"/>
      <c r="S1253" s="31"/>
      <c r="V1253" s="31"/>
      <c r="X1253" s="31"/>
      <c r="Z1253" s="31"/>
      <c r="AB1253" s="57"/>
    </row>
    <row r="1254" spans="1:28" s="19" customFormat="1" ht="15" hidden="1">
      <c r="A1254" s="58"/>
      <c r="B1254" s="58"/>
      <c r="C1254" s="58"/>
      <c r="D1254" s="58"/>
      <c r="E1254" s="58"/>
      <c r="F1254" s="58"/>
      <c r="G1254" s="58"/>
      <c r="I1254" s="31"/>
      <c r="P1254" s="31"/>
      <c r="Q1254" s="31"/>
      <c r="S1254" s="31"/>
      <c r="V1254" s="31"/>
      <c r="X1254" s="31"/>
      <c r="Z1254" s="31"/>
      <c r="AB1254" s="57"/>
    </row>
    <row r="1255" spans="1:28" s="19" customFormat="1" ht="15" hidden="1">
      <c r="A1255" s="58"/>
      <c r="B1255" s="58"/>
      <c r="C1255" s="58"/>
      <c r="D1255" s="58"/>
      <c r="E1255" s="58"/>
      <c r="F1255" s="58"/>
      <c r="G1255" s="58"/>
      <c r="I1255" s="31"/>
      <c r="P1255" s="31"/>
      <c r="Q1255" s="31"/>
      <c r="S1255" s="31"/>
      <c r="V1255" s="31"/>
      <c r="X1255" s="31"/>
      <c r="Z1255" s="31"/>
      <c r="AB1255" s="57"/>
    </row>
    <row r="1256" spans="1:28" s="19" customFormat="1" ht="15" hidden="1">
      <c r="A1256" s="58"/>
      <c r="B1256" s="58"/>
      <c r="C1256" s="58"/>
      <c r="D1256" s="58"/>
      <c r="E1256" s="58"/>
      <c r="F1256" s="58"/>
      <c r="G1256" s="58"/>
      <c r="I1256" s="31"/>
      <c r="P1256" s="31"/>
      <c r="Q1256" s="31"/>
      <c r="S1256" s="31"/>
      <c r="V1256" s="31"/>
      <c r="X1256" s="31"/>
      <c r="Z1256" s="31"/>
      <c r="AB1256" s="57"/>
    </row>
    <row r="1257" spans="1:28" s="19" customFormat="1" ht="15" hidden="1">
      <c r="A1257" s="58"/>
      <c r="B1257" s="58"/>
      <c r="C1257" s="58"/>
      <c r="D1257" s="58"/>
      <c r="E1257" s="58"/>
      <c r="F1257" s="58"/>
      <c r="G1257" s="58"/>
      <c r="I1257" s="31"/>
      <c r="P1257" s="31"/>
      <c r="Q1257" s="31"/>
      <c r="S1257" s="31"/>
      <c r="V1257" s="31"/>
      <c r="X1257" s="31"/>
      <c r="Z1257" s="31"/>
      <c r="AB1257" s="57"/>
    </row>
    <row r="1258" spans="1:28" s="19" customFormat="1" ht="15" hidden="1">
      <c r="A1258" s="58"/>
      <c r="B1258" s="58"/>
      <c r="C1258" s="58"/>
      <c r="D1258" s="58"/>
      <c r="E1258" s="58"/>
      <c r="F1258" s="58"/>
      <c r="G1258" s="58"/>
      <c r="I1258" s="31"/>
      <c r="P1258" s="31"/>
      <c r="Q1258" s="31"/>
      <c r="S1258" s="31"/>
      <c r="V1258" s="31"/>
      <c r="X1258" s="31"/>
      <c r="Z1258" s="31"/>
      <c r="AB1258" s="57"/>
    </row>
    <row r="1259" spans="1:28" s="19" customFormat="1" ht="15" hidden="1">
      <c r="A1259" s="31"/>
      <c r="B1259" s="59"/>
      <c r="C1259" s="59"/>
      <c r="D1259" s="59"/>
      <c r="E1259" s="59"/>
      <c r="F1259" s="31"/>
      <c r="G1259" s="31"/>
      <c r="I1259" s="31"/>
      <c r="P1259" s="31"/>
      <c r="Q1259" s="31"/>
      <c r="S1259" s="31"/>
      <c r="V1259" s="31"/>
      <c r="X1259" s="31"/>
      <c r="Z1259" s="31"/>
      <c r="AB1259" s="57"/>
    </row>
    <row r="1260" spans="1:28" s="19" customFormat="1" ht="15" hidden="1">
      <c r="A1260" s="31"/>
      <c r="B1260" s="59"/>
      <c r="C1260" s="59"/>
      <c r="D1260" s="59"/>
      <c r="E1260" s="59"/>
      <c r="F1260" s="31"/>
      <c r="G1260" s="31"/>
      <c r="I1260" s="31"/>
      <c r="P1260" s="31"/>
      <c r="Q1260" s="31"/>
      <c r="S1260" s="31"/>
      <c r="V1260" s="31"/>
      <c r="X1260" s="31"/>
      <c r="Z1260" s="31"/>
      <c r="AB1260" s="57"/>
    </row>
    <row r="1261" spans="1:28" s="19" customFormat="1" ht="15" hidden="1">
      <c r="A1261" s="31"/>
      <c r="B1261" s="59"/>
      <c r="C1261" s="59"/>
      <c r="D1261" s="59"/>
      <c r="E1261" s="59"/>
      <c r="F1261" s="31"/>
      <c r="G1261" s="31"/>
      <c r="I1261" s="31"/>
      <c r="P1261" s="31"/>
      <c r="Q1261" s="31"/>
      <c r="S1261" s="31"/>
      <c r="V1261" s="31"/>
      <c r="X1261" s="31"/>
      <c r="Z1261" s="31"/>
      <c r="AB1261" s="57"/>
    </row>
    <row r="1262" spans="1:28" s="19" customFormat="1" ht="15" hidden="1">
      <c r="A1262" s="31"/>
      <c r="B1262" s="59"/>
      <c r="C1262" s="59"/>
      <c r="D1262" s="59"/>
      <c r="E1262" s="59"/>
      <c r="F1262" s="31"/>
      <c r="G1262" s="31"/>
      <c r="I1262" s="31"/>
      <c r="P1262" s="31"/>
      <c r="Q1262" s="31"/>
      <c r="S1262" s="31"/>
      <c r="V1262" s="31"/>
      <c r="X1262" s="31"/>
      <c r="Z1262" s="31"/>
      <c r="AB1262" s="57"/>
    </row>
    <row r="1263" spans="1:28" s="19" customFormat="1" ht="15" hidden="1">
      <c r="A1263" s="31"/>
      <c r="B1263" s="59"/>
      <c r="C1263" s="59"/>
      <c r="D1263" s="59"/>
      <c r="E1263" s="59"/>
      <c r="F1263" s="31"/>
      <c r="G1263" s="31"/>
      <c r="I1263" s="31"/>
      <c r="P1263" s="31"/>
      <c r="Q1263" s="31"/>
      <c r="S1263" s="31"/>
      <c r="V1263" s="31"/>
      <c r="X1263" s="31"/>
      <c r="Z1263" s="31"/>
      <c r="AB1263" s="57"/>
    </row>
    <row r="1264" spans="1:28" s="19" customFormat="1" ht="15" hidden="1">
      <c r="A1264" s="31"/>
      <c r="B1264" s="59"/>
      <c r="C1264" s="59"/>
      <c r="D1264" s="59"/>
      <c r="E1264" s="59"/>
      <c r="F1264" s="31"/>
      <c r="G1264" s="31"/>
      <c r="I1264" s="31"/>
      <c r="P1264" s="31"/>
      <c r="Q1264" s="31"/>
      <c r="S1264" s="31"/>
      <c r="V1264" s="31"/>
      <c r="X1264" s="31"/>
      <c r="Z1264" s="31"/>
      <c r="AB1264" s="57"/>
    </row>
    <row r="1265" spans="1:28" s="19" customFormat="1" ht="15" hidden="1">
      <c r="A1265" s="31"/>
      <c r="B1265" s="59"/>
      <c r="C1265" s="59"/>
      <c r="D1265" s="59"/>
      <c r="E1265" s="59"/>
      <c r="F1265" s="31"/>
      <c r="G1265" s="31"/>
      <c r="I1265" s="31"/>
      <c r="P1265" s="31"/>
      <c r="Q1265" s="31"/>
      <c r="S1265" s="31"/>
      <c r="V1265" s="31"/>
      <c r="X1265" s="31"/>
      <c r="Z1265" s="31"/>
      <c r="AB1265" s="57"/>
    </row>
    <row r="1266" spans="1:28" s="19" customFormat="1" ht="15" hidden="1">
      <c r="A1266" s="31"/>
      <c r="B1266" s="59"/>
      <c r="C1266" s="59"/>
      <c r="D1266" s="59"/>
      <c r="E1266" s="59"/>
      <c r="F1266" s="31"/>
      <c r="G1266" s="31"/>
      <c r="I1266" s="31"/>
      <c r="P1266" s="31"/>
      <c r="Q1266" s="31"/>
      <c r="S1266" s="31"/>
      <c r="V1266" s="31"/>
      <c r="X1266" s="31"/>
      <c r="Z1266" s="31"/>
      <c r="AB1266" s="57"/>
    </row>
    <row r="1267" spans="1:28" s="19" customFormat="1" ht="15" hidden="1">
      <c r="A1267" s="31"/>
      <c r="B1267" s="59"/>
      <c r="C1267" s="59"/>
      <c r="D1267" s="59"/>
      <c r="E1267" s="59"/>
      <c r="F1267" s="31"/>
      <c r="G1267" s="31"/>
      <c r="I1267" s="31"/>
      <c r="P1267" s="31"/>
      <c r="Q1267" s="31"/>
      <c r="S1267" s="31"/>
      <c r="V1267" s="31"/>
      <c r="X1267" s="31"/>
      <c r="Z1267" s="31"/>
      <c r="AB1267" s="57"/>
    </row>
    <row r="1268" spans="1:28" s="19" customFormat="1" ht="15" hidden="1">
      <c r="A1268" s="31"/>
      <c r="B1268" s="59"/>
      <c r="C1268" s="59"/>
      <c r="D1268" s="59"/>
      <c r="E1268" s="59"/>
      <c r="F1268" s="31"/>
      <c r="G1268" s="31"/>
      <c r="I1268" s="31"/>
      <c r="P1268" s="31"/>
      <c r="Q1268" s="31"/>
      <c r="S1268" s="31"/>
      <c r="V1268" s="31"/>
      <c r="X1268" s="31"/>
      <c r="Z1268" s="31"/>
      <c r="AB1268" s="57"/>
    </row>
    <row r="1269" spans="1:28" s="19" customFormat="1" ht="15" hidden="1">
      <c r="A1269" s="31"/>
      <c r="B1269" s="59"/>
      <c r="C1269" s="59"/>
      <c r="D1269" s="59"/>
      <c r="E1269" s="59"/>
      <c r="F1269" s="31"/>
      <c r="G1269" s="31"/>
      <c r="I1269" s="31"/>
      <c r="P1269" s="31"/>
      <c r="Q1269" s="31"/>
      <c r="S1269" s="31"/>
      <c r="V1269" s="31"/>
      <c r="X1269" s="31"/>
      <c r="Z1269" s="31"/>
      <c r="AB1269" s="57"/>
    </row>
    <row r="1270" spans="1:28" s="19" customFormat="1" ht="15" hidden="1">
      <c r="A1270" s="31"/>
      <c r="B1270" s="59"/>
      <c r="C1270" s="59"/>
      <c r="D1270" s="59"/>
      <c r="E1270" s="59"/>
      <c r="F1270" s="31"/>
      <c r="G1270" s="31"/>
      <c r="I1270" s="31"/>
      <c r="P1270" s="31"/>
      <c r="Q1270" s="31"/>
      <c r="S1270" s="31"/>
      <c r="V1270" s="31"/>
      <c r="X1270" s="31"/>
      <c r="Z1270" s="31"/>
      <c r="AB1270" s="57"/>
    </row>
    <row r="1271" spans="1:28" s="19" customFormat="1" ht="15" hidden="1">
      <c r="A1271" s="31"/>
      <c r="B1271" s="59"/>
      <c r="C1271" s="59"/>
      <c r="D1271" s="59"/>
      <c r="E1271" s="59"/>
      <c r="F1271" s="31"/>
      <c r="G1271" s="31"/>
      <c r="I1271" s="31"/>
      <c r="P1271" s="31"/>
      <c r="Q1271" s="31"/>
      <c r="S1271" s="31"/>
      <c r="V1271" s="31"/>
      <c r="X1271" s="31"/>
      <c r="Z1271" s="31"/>
      <c r="AB1271" s="57"/>
    </row>
    <row r="1272" spans="1:28" s="19" customFormat="1" ht="15" hidden="1">
      <c r="A1272" s="31"/>
      <c r="B1272" s="59"/>
      <c r="C1272" s="59"/>
      <c r="D1272" s="59"/>
      <c r="E1272" s="59"/>
      <c r="F1272" s="31"/>
      <c r="G1272" s="31"/>
      <c r="I1272" s="31"/>
      <c r="P1272" s="31"/>
      <c r="Q1272" s="31"/>
      <c r="S1272" s="31"/>
      <c r="V1272" s="31"/>
      <c r="X1272" s="31"/>
      <c r="Z1272" s="31"/>
      <c r="AB1272" s="57"/>
    </row>
    <row r="1273" spans="1:28" s="19" customFormat="1" ht="15" hidden="1">
      <c r="A1273" s="31"/>
      <c r="B1273" s="59"/>
      <c r="C1273" s="59"/>
      <c r="D1273" s="59"/>
      <c r="E1273" s="59"/>
      <c r="F1273" s="31"/>
      <c r="G1273" s="31"/>
      <c r="I1273" s="31"/>
      <c r="P1273" s="31"/>
      <c r="Q1273" s="31"/>
      <c r="S1273" s="31"/>
      <c r="V1273" s="31"/>
      <c r="X1273" s="31"/>
      <c r="Z1273" s="31"/>
      <c r="AB1273" s="57"/>
    </row>
    <row r="1274" spans="1:28" s="19" customFormat="1" ht="15" hidden="1">
      <c r="A1274" s="31"/>
      <c r="B1274" s="59"/>
      <c r="C1274" s="59"/>
      <c r="D1274" s="59"/>
      <c r="E1274" s="59"/>
      <c r="F1274" s="31"/>
      <c r="G1274" s="31"/>
      <c r="I1274" s="31"/>
      <c r="P1274" s="31"/>
      <c r="Q1274" s="31"/>
      <c r="S1274" s="31"/>
      <c r="V1274" s="31"/>
      <c r="X1274" s="31"/>
      <c r="Z1274" s="31"/>
      <c r="AB1274" s="57"/>
    </row>
    <row r="1275" spans="1:28" s="19" customFormat="1" ht="15" hidden="1">
      <c r="A1275" s="31"/>
      <c r="B1275" s="59"/>
      <c r="C1275" s="59"/>
      <c r="D1275" s="59"/>
      <c r="E1275" s="59"/>
      <c r="F1275" s="31"/>
      <c r="G1275" s="31"/>
      <c r="I1275" s="31"/>
      <c r="P1275" s="31"/>
      <c r="Q1275" s="31"/>
      <c r="S1275" s="31"/>
      <c r="V1275" s="31"/>
      <c r="X1275" s="31"/>
      <c r="Z1275" s="31"/>
      <c r="AB1275" s="57"/>
    </row>
    <row r="1276" spans="1:28" s="19" customFormat="1" ht="15" hidden="1">
      <c r="A1276" s="31"/>
      <c r="B1276" s="59"/>
      <c r="C1276" s="59"/>
      <c r="D1276" s="59"/>
      <c r="E1276" s="59"/>
      <c r="F1276" s="31"/>
      <c r="G1276" s="31"/>
      <c r="I1276" s="31"/>
      <c r="P1276" s="31"/>
      <c r="Q1276" s="31"/>
      <c r="S1276" s="31"/>
      <c r="V1276" s="31"/>
      <c r="X1276" s="31"/>
      <c r="Z1276" s="31"/>
      <c r="AB1276" s="57"/>
    </row>
    <row r="1277" spans="1:28" s="19" customFormat="1" ht="15" hidden="1">
      <c r="A1277" s="31"/>
      <c r="B1277" s="59"/>
      <c r="C1277" s="59"/>
      <c r="D1277" s="59"/>
      <c r="E1277" s="59"/>
      <c r="F1277" s="31"/>
      <c r="G1277" s="31"/>
      <c r="I1277" s="31"/>
      <c r="P1277" s="31"/>
      <c r="Q1277" s="31"/>
      <c r="S1277" s="31"/>
      <c r="V1277" s="31"/>
      <c r="X1277" s="31"/>
      <c r="Z1277" s="31"/>
      <c r="AB1277" s="57"/>
    </row>
    <row r="1278" spans="1:28" s="19" customFormat="1" ht="15" hidden="1">
      <c r="A1278" s="31"/>
      <c r="B1278" s="59"/>
      <c r="C1278" s="59"/>
      <c r="D1278" s="59"/>
      <c r="E1278" s="59"/>
      <c r="F1278" s="31"/>
      <c r="G1278" s="31"/>
      <c r="I1278" s="31"/>
      <c r="P1278" s="31"/>
      <c r="Q1278" s="31"/>
      <c r="S1278" s="31"/>
      <c r="V1278" s="31"/>
      <c r="X1278" s="31"/>
      <c r="Z1278" s="31"/>
      <c r="AB1278" s="57"/>
    </row>
    <row r="1279" spans="1:28" s="19" customFormat="1" ht="15" hidden="1">
      <c r="A1279" s="31"/>
      <c r="B1279" s="59"/>
      <c r="C1279" s="59"/>
      <c r="D1279" s="59"/>
      <c r="E1279" s="59"/>
      <c r="F1279" s="31"/>
      <c r="G1279" s="31"/>
      <c r="I1279" s="31"/>
      <c r="P1279" s="31"/>
      <c r="Q1279" s="31"/>
      <c r="S1279" s="31"/>
      <c r="V1279" s="31"/>
      <c r="X1279" s="31"/>
      <c r="Z1279" s="31"/>
      <c r="AB1279" s="57"/>
    </row>
    <row r="1280" spans="1:28" s="19" customFormat="1" ht="15" hidden="1">
      <c r="A1280" s="31"/>
      <c r="B1280" s="59"/>
      <c r="C1280" s="59"/>
      <c r="D1280" s="59"/>
      <c r="E1280" s="59"/>
      <c r="F1280" s="31"/>
      <c r="G1280" s="31"/>
      <c r="I1280" s="31"/>
      <c r="P1280" s="31"/>
      <c r="Q1280" s="31"/>
      <c r="S1280" s="31"/>
      <c r="V1280" s="31"/>
      <c r="X1280" s="31"/>
      <c r="Z1280" s="31"/>
      <c r="AB1280" s="57"/>
    </row>
    <row r="1281" spans="1:28" s="19" customFormat="1" ht="15" hidden="1">
      <c r="A1281" s="31"/>
      <c r="B1281" s="59"/>
      <c r="C1281" s="59"/>
      <c r="D1281" s="59"/>
      <c r="E1281" s="59"/>
      <c r="F1281" s="31"/>
      <c r="G1281" s="31"/>
      <c r="I1281" s="31"/>
      <c r="P1281" s="31"/>
      <c r="Q1281" s="31"/>
      <c r="S1281" s="31"/>
      <c r="V1281" s="31"/>
      <c r="X1281" s="31"/>
      <c r="Z1281" s="31"/>
      <c r="AB1281" s="57"/>
    </row>
    <row r="1282" spans="1:28" s="19" customFormat="1" ht="15" hidden="1">
      <c r="A1282" s="31"/>
      <c r="B1282" s="59"/>
      <c r="C1282" s="59"/>
      <c r="D1282" s="59"/>
      <c r="E1282" s="59"/>
      <c r="F1282" s="31"/>
      <c r="G1282" s="31"/>
      <c r="I1282" s="31"/>
      <c r="P1282" s="31"/>
      <c r="Q1282" s="31"/>
      <c r="S1282" s="31"/>
      <c r="V1282" s="31"/>
      <c r="X1282" s="31"/>
      <c r="Z1282" s="31"/>
      <c r="AB1282" s="57"/>
    </row>
    <row r="1283" spans="1:28" s="19" customFormat="1" ht="15" hidden="1">
      <c r="A1283" s="31"/>
      <c r="B1283" s="59"/>
      <c r="C1283" s="59"/>
      <c r="D1283" s="59"/>
      <c r="E1283" s="59"/>
      <c r="F1283" s="31"/>
      <c r="G1283" s="31"/>
      <c r="I1283" s="31"/>
      <c r="P1283" s="31"/>
      <c r="Q1283" s="31"/>
      <c r="S1283" s="31"/>
      <c r="V1283" s="31"/>
      <c r="X1283" s="31"/>
      <c r="Z1283" s="31"/>
      <c r="AB1283" s="57"/>
    </row>
    <row r="1284" spans="1:28" s="19" customFormat="1" ht="15" hidden="1">
      <c r="A1284" s="31"/>
      <c r="B1284" s="59"/>
      <c r="C1284" s="59"/>
      <c r="D1284" s="59"/>
      <c r="E1284" s="59"/>
      <c r="F1284" s="31"/>
      <c r="G1284" s="31"/>
      <c r="I1284" s="31"/>
      <c r="P1284" s="31"/>
      <c r="Q1284" s="31"/>
      <c r="S1284" s="31"/>
      <c r="V1284" s="31"/>
      <c r="X1284" s="31"/>
      <c r="Z1284" s="31"/>
      <c r="AB1284" s="57"/>
    </row>
    <row r="1285" spans="1:28" s="19" customFormat="1" ht="15" hidden="1">
      <c r="A1285" s="31"/>
      <c r="B1285" s="59"/>
      <c r="C1285" s="59"/>
      <c r="D1285" s="59"/>
      <c r="E1285" s="59"/>
      <c r="F1285" s="31"/>
      <c r="G1285" s="31"/>
      <c r="I1285" s="31"/>
      <c r="P1285" s="31"/>
      <c r="Q1285" s="31"/>
      <c r="S1285" s="31"/>
      <c r="V1285" s="31"/>
      <c r="X1285" s="31"/>
      <c r="Z1285" s="31"/>
      <c r="AB1285" s="57"/>
    </row>
    <row r="1286" spans="1:28" s="19" customFormat="1" ht="15" hidden="1">
      <c r="A1286" s="31"/>
      <c r="B1286" s="59"/>
      <c r="C1286" s="59"/>
      <c r="D1286" s="59"/>
      <c r="E1286" s="59"/>
      <c r="F1286" s="31"/>
      <c r="G1286" s="31"/>
      <c r="I1286" s="31"/>
      <c r="P1286" s="31"/>
      <c r="Q1286" s="31"/>
      <c r="S1286" s="31"/>
      <c r="V1286" s="31"/>
      <c r="X1286" s="31"/>
      <c r="Z1286" s="31"/>
      <c r="AB1286" s="57"/>
    </row>
    <row r="1287" spans="1:28" s="19" customFormat="1" ht="15" hidden="1">
      <c r="A1287" s="31"/>
      <c r="B1287" s="59"/>
      <c r="C1287" s="59"/>
      <c r="D1287" s="59"/>
      <c r="E1287" s="59"/>
      <c r="F1287" s="31"/>
      <c r="G1287" s="31"/>
      <c r="I1287" s="31"/>
      <c r="P1287" s="31"/>
      <c r="Q1287" s="31"/>
      <c r="S1287" s="31"/>
      <c r="V1287" s="31"/>
      <c r="X1287" s="31"/>
      <c r="Z1287" s="31"/>
      <c r="AB1287" s="57"/>
    </row>
    <row r="1288" spans="1:28" s="19" customFormat="1" ht="15" hidden="1">
      <c r="A1288" s="31"/>
      <c r="B1288" s="59"/>
      <c r="C1288" s="59"/>
      <c r="D1288" s="59"/>
      <c r="E1288" s="59"/>
      <c r="F1288" s="31"/>
      <c r="G1288" s="31"/>
      <c r="I1288" s="31"/>
      <c r="P1288" s="31"/>
      <c r="Q1288" s="31"/>
      <c r="S1288" s="31"/>
      <c r="V1288" s="31"/>
      <c r="X1288" s="31"/>
      <c r="Z1288" s="31"/>
      <c r="AB1288" s="57"/>
    </row>
    <row r="1289" spans="1:28" s="19" customFormat="1" ht="15" hidden="1">
      <c r="A1289" s="31"/>
      <c r="B1289" s="59"/>
      <c r="C1289" s="59"/>
      <c r="D1289" s="59"/>
      <c r="E1289" s="59"/>
      <c r="F1289" s="31"/>
      <c r="G1289" s="31"/>
      <c r="I1289" s="31"/>
      <c r="P1289" s="31"/>
      <c r="Q1289" s="31"/>
      <c r="S1289" s="31"/>
      <c r="V1289" s="31"/>
      <c r="X1289" s="31"/>
      <c r="Z1289" s="31"/>
      <c r="AB1289" s="57"/>
    </row>
    <row r="1290" spans="1:28" s="19" customFormat="1" ht="15" hidden="1">
      <c r="A1290" s="31"/>
      <c r="B1290" s="59"/>
      <c r="C1290" s="59"/>
      <c r="D1290" s="59"/>
      <c r="E1290" s="59"/>
      <c r="F1290" s="31"/>
      <c r="G1290" s="31"/>
      <c r="I1290" s="31"/>
      <c r="P1290" s="31"/>
      <c r="Q1290" s="31"/>
      <c r="S1290" s="31"/>
      <c r="V1290" s="31"/>
      <c r="X1290" s="31"/>
      <c r="Z1290" s="31"/>
      <c r="AB1290" s="57"/>
    </row>
    <row r="1291" spans="1:28" s="19" customFormat="1" ht="15" hidden="1">
      <c r="A1291" s="31"/>
      <c r="B1291" s="59"/>
      <c r="C1291" s="59"/>
      <c r="D1291" s="59"/>
      <c r="E1291" s="59"/>
      <c r="F1291" s="31"/>
      <c r="G1291" s="31"/>
      <c r="I1291" s="31"/>
      <c r="P1291" s="31"/>
      <c r="Q1291" s="31"/>
      <c r="S1291" s="31"/>
      <c r="V1291" s="31"/>
      <c r="X1291" s="31"/>
      <c r="Z1291" s="31"/>
      <c r="AB1291" s="57"/>
    </row>
    <row r="1292" spans="1:28" s="19" customFormat="1" ht="15" hidden="1">
      <c r="A1292" s="31"/>
      <c r="B1292" s="59"/>
      <c r="C1292" s="59"/>
      <c r="D1292" s="59"/>
      <c r="E1292" s="59"/>
      <c r="F1292" s="31"/>
      <c r="G1292" s="31"/>
      <c r="I1292" s="31"/>
      <c r="P1292" s="31"/>
      <c r="Q1292" s="31"/>
      <c r="S1292" s="31"/>
      <c r="V1292" s="31"/>
      <c r="X1292" s="31"/>
      <c r="Z1292" s="31"/>
      <c r="AB1292" s="57"/>
    </row>
    <row r="1293" spans="1:28" s="19" customFormat="1" ht="15" hidden="1">
      <c r="A1293" s="31"/>
      <c r="B1293" s="59"/>
      <c r="C1293" s="59"/>
      <c r="D1293" s="59"/>
      <c r="E1293" s="59"/>
      <c r="F1293" s="31"/>
      <c r="G1293" s="31"/>
      <c r="I1293" s="31"/>
      <c r="P1293" s="31"/>
      <c r="Q1293" s="31"/>
      <c r="S1293" s="31"/>
      <c r="V1293" s="31"/>
      <c r="X1293" s="31"/>
      <c r="Z1293" s="31"/>
      <c r="AB1293" s="57"/>
    </row>
    <row r="1294" spans="1:28" s="19" customFormat="1" ht="15" hidden="1">
      <c r="A1294" s="31"/>
      <c r="B1294" s="59"/>
      <c r="C1294" s="59"/>
      <c r="D1294" s="59"/>
      <c r="E1294" s="59"/>
      <c r="F1294" s="31"/>
      <c r="G1294" s="31"/>
      <c r="I1294" s="31"/>
      <c r="P1294" s="31"/>
      <c r="Q1294" s="31"/>
      <c r="S1294" s="31"/>
      <c r="V1294" s="31"/>
      <c r="X1294" s="31"/>
      <c r="Z1294" s="31"/>
      <c r="AB1294" s="57"/>
    </row>
    <row r="1295" spans="1:28" s="19" customFormat="1" ht="15" hidden="1">
      <c r="A1295" s="31"/>
      <c r="B1295" s="59"/>
      <c r="C1295" s="59"/>
      <c r="D1295" s="59"/>
      <c r="E1295" s="59"/>
      <c r="F1295" s="31"/>
      <c r="G1295" s="31"/>
      <c r="I1295" s="31"/>
      <c r="P1295" s="31"/>
      <c r="Q1295" s="31"/>
      <c r="S1295" s="31"/>
      <c r="V1295" s="31"/>
      <c r="X1295" s="31"/>
      <c r="Z1295" s="31"/>
      <c r="AB1295" s="57"/>
    </row>
    <row r="1296" spans="1:28" s="19" customFormat="1" ht="15" hidden="1">
      <c r="A1296" s="31"/>
      <c r="B1296" s="59"/>
      <c r="C1296" s="59"/>
      <c r="D1296" s="59"/>
      <c r="E1296" s="59"/>
      <c r="F1296" s="31"/>
      <c r="G1296" s="31"/>
      <c r="I1296" s="31"/>
      <c r="P1296" s="31"/>
      <c r="Q1296" s="31"/>
      <c r="S1296" s="31"/>
      <c r="V1296" s="31"/>
      <c r="X1296" s="31"/>
      <c r="Z1296" s="31"/>
      <c r="AB1296" s="57"/>
    </row>
    <row r="1297" spans="1:28" s="19" customFormat="1" ht="15" hidden="1">
      <c r="A1297" s="31"/>
      <c r="B1297" s="59"/>
      <c r="C1297" s="59"/>
      <c r="D1297" s="59"/>
      <c r="E1297" s="59"/>
      <c r="F1297" s="31"/>
      <c r="G1297" s="31"/>
      <c r="I1297" s="31"/>
      <c r="P1297" s="31"/>
      <c r="Q1297" s="31"/>
      <c r="S1297" s="31"/>
      <c r="V1297" s="31"/>
      <c r="X1297" s="31"/>
      <c r="Z1297" s="31"/>
      <c r="AB1297" s="57"/>
    </row>
    <row r="1298" spans="1:28" s="19" customFormat="1" ht="15" hidden="1">
      <c r="A1298" s="31"/>
      <c r="B1298" s="59"/>
      <c r="C1298" s="59"/>
      <c r="D1298" s="59"/>
      <c r="E1298" s="59"/>
      <c r="F1298" s="31"/>
      <c r="G1298" s="31"/>
      <c r="I1298" s="31"/>
      <c r="P1298" s="31"/>
      <c r="Q1298" s="31"/>
      <c r="S1298" s="31"/>
      <c r="V1298" s="31"/>
      <c r="X1298" s="31"/>
      <c r="Z1298" s="31"/>
      <c r="AB1298" s="57"/>
    </row>
    <row r="1299" spans="1:28" s="19" customFormat="1" ht="15" hidden="1">
      <c r="A1299" s="31"/>
      <c r="B1299" s="59"/>
      <c r="C1299" s="59"/>
      <c r="D1299" s="59"/>
      <c r="E1299" s="59"/>
      <c r="F1299" s="31"/>
      <c r="G1299" s="31"/>
      <c r="I1299" s="31"/>
      <c r="P1299" s="31"/>
      <c r="Q1299" s="31"/>
      <c r="S1299" s="31"/>
      <c r="V1299" s="31"/>
      <c r="X1299" s="31"/>
      <c r="Z1299" s="31"/>
      <c r="AB1299" s="57"/>
    </row>
    <row r="1300" spans="1:28" s="19" customFormat="1" ht="15" hidden="1">
      <c r="A1300" s="31"/>
      <c r="B1300" s="59"/>
      <c r="C1300" s="59"/>
      <c r="D1300" s="59"/>
      <c r="E1300" s="59"/>
      <c r="F1300" s="31"/>
      <c r="G1300" s="31"/>
      <c r="I1300" s="31"/>
      <c r="P1300" s="31"/>
      <c r="Q1300" s="31"/>
      <c r="S1300" s="31"/>
      <c r="V1300" s="31"/>
      <c r="X1300" s="31"/>
      <c r="Z1300" s="31"/>
      <c r="AB1300" s="57"/>
    </row>
    <row r="1301" spans="1:28" s="19" customFormat="1" ht="15" hidden="1">
      <c r="A1301" s="31"/>
      <c r="B1301" s="59"/>
      <c r="C1301" s="59"/>
      <c r="D1301" s="59"/>
      <c r="E1301" s="59"/>
      <c r="F1301" s="31"/>
      <c r="G1301" s="31"/>
      <c r="I1301" s="31"/>
      <c r="P1301" s="31"/>
      <c r="Q1301" s="31"/>
      <c r="S1301" s="31"/>
      <c r="V1301" s="31"/>
      <c r="X1301" s="31"/>
      <c r="Z1301" s="31"/>
      <c r="AB1301" s="57"/>
    </row>
    <row r="1302" spans="1:28" s="19" customFormat="1" ht="15" hidden="1">
      <c r="A1302" s="31"/>
      <c r="B1302" s="59"/>
      <c r="C1302" s="59"/>
      <c r="D1302" s="59"/>
      <c r="E1302" s="59"/>
      <c r="F1302" s="31"/>
      <c r="G1302" s="31"/>
      <c r="I1302" s="31"/>
      <c r="P1302" s="31"/>
      <c r="Q1302" s="31"/>
      <c r="S1302" s="31"/>
      <c r="V1302" s="31"/>
      <c r="X1302" s="31"/>
      <c r="Z1302" s="31"/>
      <c r="AB1302" s="57"/>
    </row>
    <row r="1303" spans="1:28" s="19" customFormat="1" ht="15" hidden="1">
      <c r="A1303" s="31"/>
      <c r="B1303" s="59"/>
      <c r="C1303" s="59"/>
      <c r="D1303" s="59"/>
      <c r="E1303" s="59"/>
      <c r="F1303" s="31"/>
      <c r="G1303" s="31"/>
      <c r="I1303" s="31"/>
      <c r="P1303" s="31"/>
      <c r="Q1303" s="31"/>
      <c r="S1303" s="31"/>
      <c r="V1303" s="31"/>
      <c r="X1303" s="31"/>
      <c r="Z1303" s="31"/>
      <c r="AB1303" s="57"/>
    </row>
    <row r="1304" spans="1:28" s="19" customFormat="1" ht="15" hidden="1">
      <c r="A1304" s="31"/>
      <c r="B1304" s="59"/>
      <c r="C1304" s="59"/>
      <c r="D1304" s="59"/>
      <c r="E1304" s="59"/>
      <c r="F1304" s="31"/>
      <c r="G1304" s="31"/>
      <c r="I1304" s="31"/>
      <c r="P1304" s="31"/>
      <c r="Q1304" s="31"/>
      <c r="S1304" s="31"/>
      <c r="V1304" s="31"/>
      <c r="X1304" s="31"/>
      <c r="Z1304" s="31"/>
      <c r="AB1304" s="57"/>
    </row>
    <row r="1305" spans="1:28" s="19" customFormat="1" ht="15" hidden="1">
      <c r="A1305" s="31"/>
      <c r="B1305" s="59"/>
      <c r="C1305" s="59"/>
      <c r="D1305" s="59"/>
      <c r="E1305" s="59"/>
      <c r="F1305" s="31"/>
      <c r="G1305" s="31"/>
      <c r="I1305" s="31"/>
      <c r="P1305" s="31"/>
      <c r="Q1305" s="31"/>
      <c r="S1305" s="31"/>
      <c r="V1305" s="31"/>
      <c r="X1305" s="31"/>
      <c r="Z1305" s="31"/>
      <c r="AB1305" s="57"/>
    </row>
    <row r="1306" spans="1:28" s="19" customFormat="1" ht="15" hidden="1">
      <c r="A1306" s="31"/>
      <c r="B1306" s="59"/>
      <c r="C1306" s="59"/>
      <c r="D1306" s="59"/>
      <c r="E1306" s="59"/>
      <c r="F1306" s="31"/>
      <c r="G1306" s="31"/>
      <c r="I1306" s="31"/>
      <c r="P1306" s="31"/>
      <c r="Q1306" s="31"/>
      <c r="S1306" s="31"/>
      <c r="V1306" s="31"/>
      <c r="X1306" s="31"/>
      <c r="Z1306" s="31"/>
      <c r="AB1306" s="57"/>
    </row>
    <row r="1307" spans="1:28" s="19" customFormat="1" ht="15" hidden="1">
      <c r="A1307" s="31"/>
      <c r="B1307" s="59"/>
      <c r="C1307" s="59"/>
      <c r="D1307" s="59"/>
      <c r="E1307" s="59"/>
      <c r="F1307" s="31"/>
      <c r="G1307" s="31"/>
      <c r="I1307" s="31"/>
      <c r="P1307" s="31"/>
      <c r="Q1307" s="31"/>
      <c r="S1307" s="31"/>
      <c r="V1307" s="31"/>
      <c r="X1307" s="31"/>
      <c r="Z1307" s="31"/>
      <c r="AB1307" s="57"/>
    </row>
    <row r="1308" spans="1:28" s="19" customFormat="1" ht="15" hidden="1">
      <c r="A1308" s="31"/>
      <c r="B1308" s="59"/>
      <c r="C1308" s="59"/>
      <c r="D1308" s="59"/>
      <c r="E1308" s="59"/>
      <c r="F1308" s="31"/>
      <c r="G1308" s="31"/>
      <c r="I1308" s="31"/>
      <c r="P1308" s="31"/>
      <c r="Q1308" s="31"/>
      <c r="S1308" s="31"/>
      <c r="V1308" s="31"/>
      <c r="X1308" s="31"/>
      <c r="Z1308" s="31"/>
      <c r="AB1308" s="57"/>
    </row>
    <row r="1309" spans="1:28" s="19" customFormat="1" ht="15" hidden="1">
      <c r="A1309" s="31"/>
      <c r="B1309" s="59"/>
      <c r="C1309" s="59"/>
      <c r="D1309" s="59"/>
      <c r="E1309" s="59"/>
      <c r="F1309" s="31"/>
      <c r="G1309" s="31"/>
      <c r="I1309" s="31"/>
      <c r="P1309" s="31"/>
      <c r="Q1309" s="31"/>
      <c r="S1309" s="31"/>
      <c r="V1309" s="31"/>
      <c r="X1309" s="31"/>
      <c r="Z1309" s="31"/>
      <c r="AB1309" s="57"/>
    </row>
    <row r="1310" spans="1:28" s="19" customFormat="1" ht="15" hidden="1">
      <c r="A1310" s="31"/>
      <c r="B1310" s="59"/>
      <c r="C1310" s="59"/>
      <c r="D1310" s="59"/>
      <c r="E1310" s="59"/>
      <c r="F1310" s="31"/>
      <c r="G1310" s="31"/>
      <c r="I1310" s="31"/>
      <c r="P1310" s="31"/>
      <c r="Q1310" s="31"/>
      <c r="S1310" s="31"/>
      <c r="V1310" s="31"/>
      <c r="X1310" s="31"/>
      <c r="Z1310" s="31"/>
      <c r="AB1310" s="57"/>
    </row>
    <row r="1311" spans="1:28" s="19" customFormat="1" ht="15" hidden="1">
      <c r="A1311" s="31"/>
      <c r="B1311" s="59"/>
      <c r="C1311" s="59"/>
      <c r="D1311" s="59"/>
      <c r="E1311" s="59"/>
      <c r="F1311" s="31"/>
      <c r="G1311" s="31"/>
      <c r="I1311" s="31"/>
      <c r="P1311" s="31"/>
      <c r="Q1311" s="31"/>
      <c r="S1311" s="31"/>
      <c r="V1311" s="31"/>
      <c r="X1311" s="31"/>
      <c r="Z1311" s="31"/>
      <c r="AB1311" s="57"/>
    </row>
    <row r="1312" spans="1:28" s="19" customFormat="1" ht="15" hidden="1">
      <c r="A1312" s="31"/>
      <c r="B1312" s="59"/>
      <c r="C1312" s="59"/>
      <c r="D1312" s="59"/>
      <c r="E1312" s="59"/>
      <c r="F1312" s="31"/>
      <c r="G1312" s="31"/>
      <c r="I1312" s="31"/>
      <c r="P1312" s="31"/>
      <c r="Q1312" s="31"/>
      <c r="S1312" s="31"/>
      <c r="V1312" s="31"/>
      <c r="X1312" s="31"/>
      <c r="Z1312" s="31"/>
      <c r="AB1312" s="57"/>
    </row>
    <row r="1313" spans="1:28" s="19" customFormat="1" ht="15" hidden="1">
      <c r="A1313" s="31"/>
      <c r="B1313" s="59"/>
      <c r="C1313" s="59"/>
      <c r="D1313" s="59"/>
      <c r="E1313" s="59"/>
      <c r="F1313" s="31"/>
      <c r="G1313" s="31"/>
      <c r="I1313" s="31"/>
      <c r="P1313" s="31"/>
      <c r="Q1313" s="31"/>
      <c r="S1313" s="31"/>
      <c r="V1313" s="31"/>
      <c r="X1313" s="31"/>
      <c r="Z1313" s="31"/>
      <c r="AB1313" s="57"/>
    </row>
    <row r="1314" spans="1:28" s="19" customFormat="1" ht="15" hidden="1">
      <c r="A1314" s="31"/>
      <c r="B1314" s="59"/>
      <c r="C1314" s="59"/>
      <c r="D1314" s="59"/>
      <c r="E1314" s="59"/>
      <c r="F1314" s="31"/>
      <c r="G1314" s="31"/>
      <c r="I1314" s="31"/>
      <c r="P1314" s="31"/>
      <c r="Q1314" s="31"/>
      <c r="S1314" s="31"/>
      <c r="V1314" s="31"/>
      <c r="X1314" s="31"/>
      <c r="Z1314" s="31"/>
      <c r="AB1314" s="57"/>
    </row>
    <row r="1315" spans="1:28" s="19" customFormat="1" ht="15" hidden="1">
      <c r="A1315" s="31"/>
      <c r="B1315" s="59"/>
      <c r="C1315" s="59"/>
      <c r="D1315" s="59"/>
      <c r="E1315" s="59"/>
      <c r="F1315" s="31"/>
      <c r="G1315" s="31"/>
      <c r="I1315" s="31"/>
      <c r="P1315" s="31"/>
      <c r="Q1315" s="31"/>
      <c r="S1315" s="31"/>
      <c r="V1315" s="31"/>
      <c r="X1315" s="31"/>
      <c r="Z1315" s="31"/>
      <c r="AB1315" s="57"/>
    </row>
    <row r="1316" spans="1:28" s="19" customFormat="1" ht="15" hidden="1">
      <c r="A1316" s="31"/>
      <c r="B1316" s="59"/>
      <c r="C1316" s="59"/>
      <c r="D1316" s="59"/>
      <c r="E1316" s="59"/>
      <c r="F1316" s="31"/>
      <c r="G1316" s="31"/>
      <c r="I1316" s="31"/>
      <c r="P1316" s="31"/>
      <c r="Q1316" s="31"/>
      <c r="S1316" s="31"/>
      <c r="V1316" s="31"/>
      <c r="X1316" s="31"/>
      <c r="Z1316" s="31"/>
      <c r="AB1316" s="57"/>
    </row>
    <row r="1317" spans="1:28" s="19" customFormat="1" ht="15" hidden="1">
      <c r="A1317" s="31"/>
      <c r="B1317" s="59"/>
      <c r="C1317" s="59"/>
      <c r="D1317" s="59"/>
      <c r="E1317" s="59"/>
      <c r="F1317" s="31"/>
      <c r="G1317" s="31"/>
      <c r="I1317" s="31"/>
      <c r="P1317" s="31"/>
      <c r="Q1317" s="31"/>
      <c r="S1317" s="31"/>
      <c r="V1317" s="31"/>
      <c r="X1317" s="31"/>
      <c r="Z1317" s="31"/>
      <c r="AB1317" s="57"/>
    </row>
    <row r="1318" spans="1:28" s="19" customFormat="1" ht="15" hidden="1">
      <c r="A1318" s="31"/>
      <c r="B1318" s="59"/>
      <c r="C1318" s="59"/>
      <c r="D1318" s="59"/>
      <c r="E1318" s="59"/>
      <c r="F1318" s="31"/>
      <c r="G1318" s="31"/>
      <c r="I1318" s="31"/>
      <c r="P1318" s="31"/>
      <c r="Q1318" s="31"/>
      <c r="S1318" s="31"/>
      <c r="V1318" s="31"/>
      <c r="X1318" s="31"/>
      <c r="Z1318" s="31"/>
      <c r="AB1318" s="57"/>
    </row>
    <row r="1319" spans="1:28" s="19" customFormat="1" ht="15" hidden="1">
      <c r="A1319" s="31"/>
      <c r="B1319" s="59"/>
      <c r="C1319" s="59"/>
      <c r="D1319" s="59"/>
      <c r="E1319" s="59"/>
      <c r="F1319" s="31"/>
      <c r="G1319" s="31"/>
      <c r="I1319" s="31"/>
      <c r="P1319" s="31"/>
      <c r="Q1319" s="31"/>
      <c r="S1319" s="31"/>
      <c r="V1319" s="31"/>
      <c r="X1319" s="31"/>
      <c r="Z1319" s="31"/>
      <c r="AB1319" s="57"/>
    </row>
    <row r="1320" spans="1:28" s="19" customFormat="1" ht="15" hidden="1">
      <c r="A1320" s="31"/>
      <c r="B1320" s="59"/>
      <c r="C1320" s="59"/>
      <c r="D1320" s="59"/>
      <c r="E1320" s="59"/>
      <c r="F1320" s="31"/>
      <c r="G1320" s="31"/>
      <c r="I1320" s="31"/>
      <c r="P1320" s="31"/>
      <c r="Q1320" s="31"/>
      <c r="S1320" s="31"/>
      <c r="V1320" s="31"/>
      <c r="X1320" s="31"/>
      <c r="Z1320" s="31"/>
      <c r="AB1320" s="57"/>
    </row>
    <row r="1321" spans="1:28" s="19" customFormat="1" ht="15" hidden="1">
      <c r="A1321" s="31"/>
      <c r="B1321" s="59"/>
      <c r="C1321" s="59"/>
      <c r="D1321" s="59"/>
      <c r="E1321" s="59"/>
      <c r="F1321" s="31"/>
      <c r="G1321" s="31"/>
      <c r="I1321" s="31"/>
      <c r="P1321" s="31"/>
      <c r="Q1321" s="31"/>
      <c r="S1321" s="31"/>
      <c r="V1321" s="31"/>
      <c r="X1321" s="31"/>
      <c r="Z1321" s="31"/>
      <c r="AB1321" s="57"/>
    </row>
    <row r="1322" spans="1:28" s="19" customFormat="1" ht="15" hidden="1">
      <c r="A1322" s="31"/>
      <c r="B1322" s="59"/>
      <c r="C1322" s="59"/>
      <c r="D1322" s="59"/>
      <c r="E1322" s="59"/>
      <c r="F1322" s="31"/>
      <c r="G1322" s="31"/>
      <c r="I1322" s="31"/>
      <c r="P1322" s="31"/>
      <c r="Q1322" s="31"/>
      <c r="S1322" s="31"/>
      <c r="V1322" s="31"/>
      <c r="X1322" s="31"/>
      <c r="Z1322" s="31"/>
      <c r="AB1322" s="57"/>
    </row>
    <row r="1323" spans="1:28" s="19" customFormat="1" ht="15" hidden="1">
      <c r="A1323" s="31"/>
      <c r="B1323" s="59"/>
      <c r="C1323" s="59"/>
      <c r="D1323" s="59"/>
      <c r="E1323" s="59"/>
      <c r="F1323" s="31"/>
      <c r="G1323" s="31"/>
      <c r="I1323" s="31"/>
      <c r="P1323" s="31"/>
      <c r="Q1323" s="31"/>
      <c r="S1323" s="31"/>
      <c r="V1323" s="31"/>
      <c r="X1323" s="31"/>
      <c r="Z1323" s="31"/>
      <c r="AB1323" s="57"/>
    </row>
    <row r="1324" spans="1:28" s="19" customFormat="1" ht="15" hidden="1">
      <c r="A1324" s="31"/>
      <c r="B1324" s="59"/>
      <c r="C1324" s="59"/>
      <c r="D1324" s="59"/>
      <c r="E1324" s="59"/>
      <c r="F1324" s="31"/>
      <c r="G1324" s="31"/>
      <c r="I1324" s="31"/>
      <c r="P1324" s="31"/>
      <c r="Q1324" s="31"/>
      <c r="S1324" s="31"/>
      <c r="V1324" s="31"/>
      <c r="X1324" s="31"/>
      <c r="Z1324" s="31"/>
      <c r="AB1324" s="57"/>
    </row>
    <row r="1325" spans="1:28" s="19" customFormat="1" ht="15" hidden="1">
      <c r="A1325" s="31"/>
      <c r="B1325" s="59"/>
      <c r="C1325" s="59"/>
      <c r="D1325" s="59"/>
      <c r="E1325" s="59"/>
      <c r="F1325" s="31"/>
      <c r="G1325" s="31"/>
      <c r="I1325" s="31"/>
      <c r="P1325" s="31"/>
      <c r="Q1325" s="31"/>
      <c r="S1325" s="31"/>
      <c r="V1325" s="31"/>
      <c r="X1325" s="31"/>
      <c r="Z1325" s="31"/>
      <c r="AB1325" s="57"/>
    </row>
    <row r="1326" spans="1:28" s="19" customFormat="1" ht="15" hidden="1">
      <c r="A1326" s="31"/>
      <c r="B1326" s="59"/>
      <c r="C1326" s="59"/>
      <c r="D1326" s="59"/>
      <c r="E1326" s="59"/>
      <c r="F1326" s="31"/>
      <c r="G1326" s="31"/>
      <c r="I1326" s="31"/>
      <c r="P1326" s="31"/>
      <c r="Q1326" s="31"/>
      <c r="S1326" s="31"/>
      <c r="V1326" s="31"/>
      <c r="X1326" s="31"/>
      <c r="Z1326" s="31"/>
      <c r="AB1326" s="57"/>
    </row>
    <row r="1327" spans="1:28" s="19" customFormat="1" ht="15" hidden="1">
      <c r="A1327" s="31"/>
      <c r="B1327" s="59"/>
      <c r="C1327" s="59"/>
      <c r="D1327" s="59"/>
      <c r="E1327" s="59"/>
      <c r="F1327" s="31"/>
      <c r="G1327" s="31"/>
      <c r="I1327" s="31"/>
      <c r="P1327" s="31"/>
      <c r="Q1327" s="31"/>
      <c r="S1327" s="31"/>
      <c r="V1327" s="31"/>
      <c r="X1327" s="31"/>
      <c r="Z1327" s="31"/>
      <c r="AB1327" s="57"/>
    </row>
    <row r="1328" spans="1:28" s="19" customFormat="1" ht="15" hidden="1">
      <c r="A1328" s="31"/>
      <c r="B1328" s="59"/>
      <c r="C1328" s="59"/>
      <c r="D1328" s="59"/>
      <c r="E1328" s="59"/>
      <c r="F1328" s="31"/>
      <c r="G1328" s="31"/>
      <c r="I1328" s="31"/>
      <c r="P1328" s="31"/>
      <c r="Q1328" s="31"/>
      <c r="S1328" s="31"/>
      <c r="V1328" s="31"/>
      <c r="X1328" s="31"/>
      <c r="Z1328" s="31"/>
      <c r="AB1328" s="57"/>
    </row>
    <row r="1329" spans="1:28" s="19" customFormat="1" ht="15" hidden="1">
      <c r="A1329" s="31"/>
      <c r="B1329" s="59"/>
      <c r="C1329" s="59"/>
      <c r="D1329" s="59"/>
      <c r="E1329" s="59"/>
      <c r="F1329" s="31"/>
      <c r="G1329" s="31"/>
      <c r="I1329" s="31"/>
      <c r="P1329" s="31"/>
      <c r="Q1329" s="31"/>
      <c r="S1329" s="31"/>
      <c r="V1329" s="31"/>
      <c r="X1329" s="31"/>
      <c r="Z1329" s="31"/>
      <c r="AB1329" s="57"/>
    </row>
    <row r="1330" spans="1:28" s="19" customFormat="1" ht="15" hidden="1">
      <c r="A1330" s="31"/>
      <c r="B1330" s="59"/>
      <c r="C1330" s="59"/>
      <c r="D1330" s="59"/>
      <c r="E1330" s="59"/>
      <c r="F1330" s="31"/>
      <c r="G1330" s="31"/>
      <c r="I1330" s="31"/>
      <c r="P1330" s="31"/>
      <c r="Q1330" s="31"/>
      <c r="S1330" s="31"/>
      <c r="V1330" s="31"/>
      <c r="X1330" s="31"/>
      <c r="Z1330" s="31"/>
      <c r="AB1330" s="57"/>
    </row>
    <row r="1331" spans="1:28" s="19" customFormat="1" ht="15" hidden="1">
      <c r="A1331" s="31"/>
      <c r="B1331" s="59"/>
      <c r="C1331" s="59"/>
      <c r="D1331" s="59"/>
      <c r="E1331" s="59"/>
      <c r="F1331" s="31"/>
      <c r="G1331" s="31"/>
      <c r="I1331" s="31"/>
      <c r="P1331" s="31"/>
      <c r="Q1331" s="31"/>
      <c r="S1331" s="31"/>
      <c r="V1331" s="31"/>
      <c r="X1331" s="31"/>
      <c r="Z1331" s="31"/>
      <c r="AB1331" s="57"/>
    </row>
    <row r="1332" spans="1:28" s="19" customFormat="1" ht="15" hidden="1">
      <c r="A1332" s="31"/>
      <c r="B1332" s="59"/>
      <c r="C1332" s="59"/>
      <c r="D1332" s="59"/>
      <c r="E1332" s="59"/>
      <c r="F1332" s="31"/>
      <c r="G1332" s="31"/>
      <c r="I1332" s="31"/>
      <c r="P1332" s="31"/>
      <c r="Q1332" s="31"/>
      <c r="S1332" s="31"/>
      <c r="V1332" s="31"/>
      <c r="X1332" s="31"/>
      <c r="Z1332" s="31"/>
      <c r="AB1332" s="57"/>
    </row>
    <row r="1333" spans="1:28" s="19" customFormat="1" ht="15" hidden="1">
      <c r="A1333" s="31"/>
      <c r="B1333" s="59"/>
      <c r="C1333" s="59"/>
      <c r="D1333" s="59"/>
      <c r="E1333" s="59"/>
      <c r="F1333" s="31"/>
      <c r="G1333" s="31"/>
      <c r="I1333" s="31"/>
      <c r="P1333" s="31"/>
      <c r="Q1333" s="31"/>
      <c r="S1333" s="31"/>
      <c r="V1333" s="31"/>
      <c r="X1333" s="31"/>
      <c r="Z1333" s="31"/>
      <c r="AB1333" s="57"/>
    </row>
    <row r="1334" spans="1:28" s="19" customFormat="1" ht="15" hidden="1">
      <c r="A1334" s="31"/>
      <c r="B1334" s="59"/>
      <c r="C1334" s="59"/>
      <c r="D1334" s="59"/>
      <c r="E1334" s="59"/>
      <c r="F1334" s="31"/>
      <c r="G1334" s="31"/>
      <c r="I1334" s="31"/>
      <c r="P1334" s="31"/>
      <c r="Q1334" s="31"/>
      <c r="S1334" s="31"/>
      <c r="V1334" s="31"/>
      <c r="X1334" s="31"/>
      <c r="Z1334" s="31"/>
      <c r="AB1334" s="57"/>
    </row>
    <row r="1335" spans="1:28" s="19" customFormat="1" ht="15" hidden="1">
      <c r="A1335" s="31"/>
      <c r="B1335" s="59"/>
      <c r="C1335" s="59"/>
      <c r="D1335" s="59"/>
      <c r="E1335" s="59"/>
      <c r="F1335" s="31"/>
      <c r="G1335" s="31"/>
      <c r="I1335" s="31"/>
      <c r="P1335" s="31"/>
      <c r="Q1335" s="31"/>
      <c r="S1335" s="31"/>
      <c r="V1335" s="31"/>
      <c r="X1335" s="31"/>
      <c r="Z1335" s="31"/>
      <c r="AB1335" s="57"/>
    </row>
    <row r="1336" spans="1:28" s="19" customFormat="1" ht="15" hidden="1">
      <c r="A1336" s="31"/>
      <c r="B1336" s="59"/>
      <c r="C1336" s="59"/>
      <c r="D1336" s="59"/>
      <c r="E1336" s="59"/>
      <c r="F1336" s="31"/>
      <c r="G1336" s="31"/>
      <c r="I1336" s="31"/>
      <c r="P1336" s="31"/>
      <c r="Q1336" s="31"/>
      <c r="S1336" s="31"/>
      <c r="V1336" s="31"/>
      <c r="X1336" s="31"/>
      <c r="Z1336" s="31"/>
      <c r="AB1336" s="57"/>
    </row>
    <row r="1337" spans="1:28" s="19" customFormat="1" ht="15" hidden="1">
      <c r="A1337" s="31"/>
      <c r="B1337" s="59"/>
      <c r="C1337" s="59"/>
      <c r="D1337" s="59"/>
      <c r="E1337" s="59"/>
      <c r="F1337" s="31"/>
      <c r="G1337" s="31"/>
      <c r="I1337" s="31"/>
      <c r="P1337" s="31"/>
      <c r="Q1337" s="31"/>
      <c r="S1337" s="31"/>
      <c r="V1337" s="31"/>
      <c r="X1337" s="31"/>
      <c r="Z1337" s="31"/>
      <c r="AB1337" s="57"/>
    </row>
    <row r="1338" spans="1:28" s="19" customFormat="1" ht="15" hidden="1">
      <c r="A1338" s="31"/>
      <c r="B1338" s="59"/>
      <c r="C1338" s="59"/>
      <c r="D1338" s="59"/>
      <c r="E1338" s="59"/>
      <c r="F1338" s="31"/>
      <c r="G1338" s="31"/>
      <c r="I1338" s="31"/>
      <c r="P1338" s="31"/>
      <c r="Q1338" s="31"/>
      <c r="S1338" s="31"/>
      <c r="V1338" s="31"/>
      <c r="X1338" s="31"/>
      <c r="Z1338" s="31"/>
      <c r="AB1338" s="57"/>
    </row>
    <row r="1339" spans="1:28" s="19" customFormat="1" ht="15" hidden="1">
      <c r="A1339" s="31"/>
      <c r="B1339" s="59"/>
      <c r="C1339" s="59"/>
      <c r="D1339" s="59"/>
      <c r="E1339" s="59"/>
      <c r="F1339" s="31"/>
      <c r="G1339" s="31"/>
      <c r="I1339" s="31"/>
      <c r="P1339" s="31"/>
      <c r="Q1339" s="31"/>
      <c r="S1339" s="31"/>
      <c r="V1339" s="31"/>
      <c r="X1339" s="31"/>
      <c r="Z1339" s="31"/>
      <c r="AB1339" s="57"/>
    </row>
    <row r="1340" spans="1:28" s="19" customFormat="1" ht="15" hidden="1">
      <c r="A1340" s="31"/>
      <c r="B1340" s="59"/>
      <c r="C1340" s="59"/>
      <c r="D1340" s="59"/>
      <c r="E1340" s="59"/>
      <c r="F1340" s="31"/>
      <c r="G1340" s="31"/>
      <c r="I1340" s="31"/>
      <c r="P1340" s="31"/>
      <c r="Q1340" s="31"/>
      <c r="S1340" s="31"/>
      <c r="V1340" s="31"/>
      <c r="X1340" s="31"/>
      <c r="Z1340" s="31"/>
      <c r="AB1340" s="57"/>
    </row>
    <row r="1341" spans="1:28" s="19" customFormat="1" ht="15" hidden="1">
      <c r="A1341" s="31"/>
      <c r="B1341" s="59"/>
      <c r="C1341" s="59"/>
      <c r="D1341" s="59"/>
      <c r="E1341" s="59"/>
      <c r="F1341" s="31"/>
      <c r="G1341" s="31"/>
      <c r="I1341" s="31"/>
      <c r="P1341" s="31"/>
      <c r="Q1341" s="31"/>
      <c r="S1341" s="31"/>
      <c r="V1341" s="31"/>
      <c r="X1341" s="31"/>
      <c r="Z1341" s="31"/>
      <c r="AB1341" s="57"/>
    </row>
    <row r="1342" spans="1:28" s="19" customFormat="1" ht="15" hidden="1">
      <c r="A1342" s="31"/>
      <c r="B1342" s="59"/>
      <c r="C1342" s="59"/>
      <c r="D1342" s="59"/>
      <c r="E1342" s="59"/>
      <c r="F1342" s="31"/>
      <c r="G1342" s="31"/>
      <c r="I1342" s="31"/>
      <c r="P1342" s="31"/>
      <c r="Q1342" s="31"/>
      <c r="S1342" s="31"/>
      <c r="V1342" s="31"/>
      <c r="X1342" s="31"/>
      <c r="Z1342" s="31"/>
      <c r="AB1342" s="57"/>
    </row>
    <row r="1343" spans="1:28" s="19" customFormat="1" ht="15" hidden="1">
      <c r="A1343" s="31"/>
      <c r="B1343" s="59"/>
      <c r="C1343" s="59"/>
      <c r="D1343" s="59"/>
      <c r="E1343" s="59"/>
      <c r="F1343" s="31"/>
      <c r="G1343" s="31"/>
      <c r="I1343" s="31"/>
      <c r="P1343" s="31"/>
      <c r="Q1343" s="31"/>
      <c r="S1343" s="31"/>
      <c r="V1343" s="31"/>
      <c r="X1343" s="31"/>
      <c r="Z1343" s="31"/>
      <c r="AB1343" s="57"/>
    </row>
    <row r="1344" spans="1:28" s="19" customFormat="1" ht="15" hidden="1">
      <c r="A1344" s="31"/>
      <c r="B1344" s="59"/>
      <c r="C1344" s="59"/>
      <c r="D1344" s="59"/>
      <c r="E1344" s="59"/>
      <c r="F1344" s="31"/>
      <c r="G1344" s="31"/>
      <c r="I1344" s="31"/>
      <c r="P1344" s="31"/>
      <c r="Q1344" s="31"/>
      <c r="S1344" s="31"/>
      <c r="V1344" s="31"/>
      <c r="X1344" s="31"/>
      <c r="Z1344" s="31"/>
      <c r="AB1344" s="57"/>
    </row>
    <row r="1345" spans="1:28" s="19" customFormat="1" ht="15" hidden="1">
      <c r="A1345" s="31"/>
      <c r="B1345" s="59"/>
      <c r="C1345" s="59"/>
      <c r="D1345" s="59"/>
      <c r="E1345" s="59"/>
      <c r="F1345" s="31"/>
      <c r="G1345" s="31"/>
      <c r="I1345" s="31"/>
      <c r="P1345" s="31"/>
      <c r="Q1345" s="31"/>
      <c r="S1345" s="31"/>
      <c r="V1345" s="31"/>
      <c r="X1345" s="31"/>
      <c r="Z1345" s="31"/>
      <c r="AB1345" s="57"/>
    </row>
    <row r="1346" spans="1:28" s="19" customFormat="1" ht="15" hidden="1">
      <c r="A1346" s="31"/>
      <c r="B1346" s="59"/>
      <c r="C1346" s="59"/>
      <c r="D1346" s="59"/>
      <c r="E1346" s="59"/>
      <c r="F1346" s="31"/>
      <c r="G1346" s="31"/>
      <c r="I1346" s="31"/>
      <c r="P1346" s="31"/>
      <c r="Q1346" s="31"/>
      <c r="S1346" s="31"/>
      <c r="V1346" s="31"/>
      <c r="X1346" s="31"/>
      <c r="Z1346" s="31"/>
      <c r="AB1346" s="57"/>
    </row>
    <row r="1347" spans="1:28" s="19" customFormat="1" ht="15" hidden="1">
      <c r="A1347" s="31"/>
      <c r="B1347" s="59"/>
      <c r="C1347" s="59"/>
      <c r="D1347" s="59"/>
      <c r="E1347" s="59"/>
      <c r="F1347" s="31"/>
      <c r="G1347" s="31"/>
      <c r="I1347" s="31"/>
      <c r="P1347" s="31"/>
      <c r="Q1347" s="31"/>
      <c r="S1347" s="31"/>
      <c r="V1347" s="31"/>
      <c r="X1347" s="31"/>
      <c r="Z1347" s="31"/>
      <c r="AB1347" s="57"/>
    </row>
    <row r="1348" spans="1:28" s="19" customFormat="1" ht="15" hidden="1">
      <c r="A1348" s="31"/>
      <c r="B1348" s="59"/>
      <c r="C1348" s="59"/>
      <c r="D1348" s="59"/>
      <c r="E1348" s="59"/>
      <c r="F1348" s="31"/>
      <c r="G1348" s="31"/>
      <c r="I1348" s="31"/>
      <c r="P1348" s="31"/>
      <c r="Q1348" s="31"/>
      <c r="S1348" s="31"/>
      <c r="V1348" s="31"/>
      <c r="X1348" s="31"/>
      <c r="Z1348" s="31"/>
      <c r="AB1348" s="57"/>
    </row>
    <row r="1349" spans="1:28" s="19" customFormat="1" ht="15" hidden="1">
      <c r="A1349" s="31"/>
      <c r="B1349" s="59"/>
      <c r="C1349" s="59"/>
      <c r="D1349" s="59"/>
      <c r="E1349" s="59"/>
      <c r="F1349" s="31"/>
      <c r="G1349" s="31"/>
      <c r="I1349" s="31"/>
      <c r="P1349" s="31"/>
      <c r="Q1349" s="31"/>
      <c r="S1349" s="31"/>
      <c r="V1349" s="31"/>
      <c r="X1349" s="31"/>
      <c r="Z1349" s="31"/>
      <c r="AB1349" s="57"/>
    </row>
    <row r="1350" spans="1:28" s="19" customFormat="1" ht="15" hidden="1">
      <c r="A1350" s="31"/>
      <c r="B1350" s="59"/>
      <c r="C1350" s="59"/>
      <c r="D1350" s="59"/>
      <c r="E1350" s="59"/>
      <c r="F1350" s="31"/>
      <c r="G1350" s="31"/>
      <c r="I1350" s="31"/>
      <c r="P1350" s="31"/>
      <c r="Q1350" s="31"/>
      <c r="S1350" s="31"/>
      <c r="V1350" s="31"/>
      <c r="X1350" s="31"/>
      <c r="Z1350" s="31"/>
      <c r="AB1350" s="57"/>
    </row>
    <row r="1351" spans="1:28" s="19" customFormat="1" ht="15" hidden="1">
      <c r="A1351" s="31"/>
      <c r="B1351" s="59"/>
      <c r="C1351" s="59"/>
      <c r="D1351" s="59"/>
      <c r="E1351" s="59"/>
      <c r="F1351" s="31"/>
      <c r="G1351" s="31"/>
      <c r="I1351" s="31"/>
      <c r="P1351" s="31"/>
      <c r="Q1351" s="31"/>
      <c r="S1351" s="31"/>
      <c r="V1351" s="31"/>
      <c r="X1351" s="31"/>
      <c r="Z1351" s="31"/>
      <c r="AB1351" s="57"/>
    </row>
    <row r="1352" spans="1:28" s="19" customFormat="1" ht="15" hidden="1">
      <c r="A1352" s="31"/>
      <c r="B1352" s="59"/>
      <c r="C1352" s="59"/>
      <c r="D1352" s="59"/>
      <c r="E1352" s="59"/>
      <c r="F1352" s="31"/>
      <c r="G1352" s="31"/>
      <c r="I1352" s="31"/>
      <c r="P1352" s="31"/>
      <c r="Q1352" s="31"/>
      <c r="S1352" s="31"/>
      <c r="V1352" s="31"/>
      <c r="X1352" s="31"/>
      <c r="Z1352" s="31"/>
      <c r="AB1352" s="57"/>
    </row>
    <row r="1353" spans="1:28" s="19" customFormat="1" ht="15" hidden="1">
      <c r="A1353" s="31"/>
      <c r="B1353" s="59"/>
      <c r="C1353" s="59"/>
      <c r="D1353" s="59"/>
      <c r="E1353" s="59"/>
      <c r="F1353" s="31"/>
      <c r="G1353" s="31"/>
      <c r="I1353" s="31"/>
      <c r="P1353" s="31"/>
      <c r="Q1353" s="31"/>
      <c r="S1353" s="31"/>
      <c r="V1353" s="31"/>
      <c r="X1353" s="31"/>
      <c r="Z1353" s="31"/>
      <c r="AB1353" s="57"/>
    </row>
    <row r="1354" spans="1:28" s="19" customFormat="1" ht="15" hidden="1">
      <c r="A1354" s="31"/>
      <c r="B1354" s="59"/>
      <c r="C1354" s="59"/>
      <c r="D1354" s="59"/>
      <c r="E1354" s="59"/>
      <c r="F1354" s="31"/>
      <c r="G1354" s="31"/>
      <c r="I1354" s="31"/>
      <c r="P1354" s="31"/>
      <c r="Q1354" s="31"/>
      <c r="S1354" s="31"/>
      <c r="V1354" s="31"/>
      <c r="X1354" s="31"/>
      <c r="Z1354" s="31"/>
      <c r="AB1354" s="57"/>
    </row>
    <row r="1355" spans="1:28" s="19" customFormat="1" ht="15" hidden="1">
      <c r="A1355" s="31"/>
      <c r="B1355" s="59"/>
      <c r="C1355" s="59"/>
      <c r="D1355" s="59"/>
      <c r="E1355" s="59"/>
      <c r="F1355" s="31"/>
      <c r="G1355" s="31"/>
      <c r="I1355" s="31"/>
      <c r="P1355" s="31"/>
      <c r="Q1355" s="31"/>
      <c r="S1355" s="31"/>
      <c r="V1355" s="31"/>
      <c r="X1355" s="31"/>
      <c r="Z1355" s="31"/>
      <c r="AB1355" s="57"/>
    </row>
    <row r="1356" spans="1:28" s="19" customFormat="1" ht="15" hidden="1">
      <c r="A1356" s="31"/>
      <c r="B1356" s="59"/>
      <c r="C1356" s="59"/>
      <c r="D1356" s="59"/>
      <c r="E1356" s="59"/>
      <c r="F1356" s="31"/>
      <c r="G1356" s="31"/>
      <c r="I1356" s="31"/>
      <c r="P1356" s="31"/>
      <c r="Q1356" s="31"/>
      <c r="S1356" s="31"/>
      <c r="V1356" s="31"/>
      <c r="X1356" s="31"/>
      <c r="Z1356" s="31"/>
      <c r="AB1356" s="57"/>
    </row>
    <row r="1357" spans="1:28" s="19" customFormat="1" ht="15" hidden="1">
      <c r="A1357" s="31"/>
      <c r="B1357" s="59"/>
      <c r="C1357" s="59"/>
      <c r="D1357" s="59"/>
      <c r="E1357" s="59"/>
      <c r="F1357" s="31"/>
      <c r="G1357" s="31"/>
      <c r="I1357" s="31"/>
      <c r="P1357" s="31"/>
      <c r="Q1357" s="31"/>
      <c r="S1357" s="31"/>
      <c r="V1357" s="31"/>
      <c r="X1357" s="31"/>
      <c r="Z1357" s="31"/>
      <c r="AB1357" s="57"/>
    </row>
    <row r="1358" spans="1:28" s="19" customFormat="1" ht="15" hidden="1">
      <c r="A1358" s="31"/>
      <c r="B1358" s="59"/>
      <c r="C1358" s="59"/>
      <c r="D1358" s="59"/>
      <c r="E1358" s="59"/>
      <c r="F1358" s="31"/>
      <c r="G1358" s="31"/>
      <c r="I1358" s="31"/>
      <c r="P1358" s="31"/>
      <c r="Q1358" s="31"/>
      <c r="S1358" s="31"/>
      <c r="V1358" s="31"/>
      <c r="X1358" s="31"/>
      <c r="Z1358" s="31"/>
      <c r="AB1358" s="57"/>
    </row>
    <row r="1359" spans="1:28" s="19" customFormat="1" ht="15" hidden="1">
      <c r="A1359" s="31"/>
      <c r="B1359" s="59"/>
      <c r="C1359" s="59"/>
      <c r="D1359" s="59"/>
      <c r="E1359" s="59"/>
      <c r="F1359" s="31"/>
      <c r="G1359" s="31"/>
      <c r="I1359" s="31"/>
      <c r="P1359" s="31"/>
      <c r="Q1359" s="31"/>
      <c r="S1359" s="31"/>
      <c r="V1359" s="31"/>
      <c r="X1359" s="31"/>
      <c r="Z1359" s="31"/>
      <c r="AB1359" s="57"/>
    </row>
    <row r="1360" spans="1:28" s="19" customFormat="1" ht="15" hidden="1">
      <c r="A1360" s="31"/>
      <c r="B1360" s="59"/>
      <c r="C1360" s="59"/>
      <c r="D1360" s="59"/>
      <c r="E1360" s="59"/>
      <c r="F1360" s="31"/>
      <c r="G1360" s="31"/>
      <c r="I1360" s="31"/>
      <c r="P1360" s="31"/>
      <c r="Q1360" s="31"/>
      <c r="S1360" s="31"/>
      <c r="V1360" s="31"/>
      <c r="X1360" s="31"/>
      <c r="Z1360" s="31"/>
      <c r="AB1360" s="57"/>
    </row>
    <row r="1361" spans="1:28" s="19" customFormat="1" ht="15" hidden="1">
      <c r="A1361" s="31"/>
      <c r="B1361" s="59"/>
      <c r="C1361" s="59"/>
      <c r="D1361" s="59"/>
      <c r="E1361" s="59"/>
      <c r="F1361" s="31"/>
      <c r="G1361" s="31"/>
      <c r="I1361" s="31"/>
      <c r="P1361" s="31"/>
      <c r="Q1361" s="31"/>
      <c r="S1361" s="31"/>
      <c r="V1361" s="31"/>
      <c r="X1361" s="31"/>
      <c r="Z1361" s="31"/>
      <c r="AB1361" s="57"/>
    </row>
    <row r="1362" spans="1:28" s="19" customFormat="1" ht="15" hidden="1">
      <c r="A1362" s="31"/>
      <c r="B1362" s="59"/>
      <c r="C1362" s="59"/>
      <c r="D1362" s="59"/>
      <c r="E1362" s="59"/>
      <c r="F1362" s="31"/>
      <c r="G1362" s="31"/>
      <c r="I1362" s="31"/>
      <c r="P1362" s="31"/>
      <c r="Q1362" s="31"/>
      <c r="S1362" s="31"/>
      <c r="V1362" s="31"/>
      <c r="X1362" s="31"/>
      <c r="Z1362" s="31"/>
      <c r="AB1362" s="57"/>
    </row>
    <row r="1363" spans="1:28" s="19" customFormat="1" ht="15" hidden="1">
      <c r="A1363" s="31"/>
      <c r="B1363" s="59"/>
      <c r="C1363" s="59"/>
      <c r="D1363" s="59"/>
      <c r="E1363" s="59"/>
      <c r="F1363" s="31"/>
      <c r="G1363" s="31"/>
      <c r="I1363" s="31"/>
      <c r="P1363" s="31"/>
      <c r="Q1363" s="31"/>
      <c r="S1363" s="31"/>
      <c r="V1363" s="31"/>
      <c r="X1363" s="31"/>
      <c r="Z1363" s="31"/>
      <c r="AB1363" s="57"/>
    </row>
    <row r="1364" spans="1:28" s="19" customFormat="1" ht="15" hidden="1">
      <c r="A1364" s="31"/>
      <c r="B1364" s="59"/>
      <c r="C1364" s="59"/>
      <c r="D1364" s="59"/>
      <c r="E1364" s="59"/>
      <c r="F1364" s="31"/>
      <c r="G1364" s="31"/>
      <c r="I1364" s="31"/>
      <c r="P1364" s="31"/>
      <c r="Q1364" s="31"/>
      <c r="S1364" s="31"/>
      <c r="V1364" s="31"/>
      <c r="X1364" s="31"/>
      <c r="Z1364" s="31"/>
      <c r="AB1364" s="57"/>
    </row>
    <row r="1365" spans="1:28" s="19" customFormat="1" ht="15" hidden="1">
      <c r="A1365" s="31"/>
      <c r="B1365" s="59"/>
      <c r="C1365" s="59"/>
      <c r="D1365" s="59"/>
      <c r="E1365" s="59"/>
      <c r="F1365" s="31"/>
      <c r="G1365" s="31"/>
      <c r="I1365" s="31"/>
      <c r="P1365" s="31"/>
      <c r="Q1365" s="31"/>
      <c r="S1365" s="31"/>
      <c r="V1365" s="31"/>
      <c r="X1365" s="31"/>
      <c r="Z1365" s="31"/>
      <c r="AB1365" s="57"/>
    </row>
    <row r="1366" spans="1:28" s="19" customFormat="1" ht="15" hidden="1">
      <c r="A1366" s="31"/>
      <c r="B1366" s="59"/>
      <c r="C1366" s="59"/>
      <c r="D1366" s="59"/>
      <c r="E1366" s="59"/>
      <c r="F1366" s="31"/>
      <c r="G1366" s="31"/>
      <c r="I1366" s="31"/>
      <c r="P1366" s="31"/>
      <c r="Q1366" s="31"/>
      <c r="S1366" s="31"/>
      <c r="V1366" s="31"/>
      <c r="X1366" s="31"/>
      <c r="Z1366" s="31"/>
      <c r="AB1366" s="57"/>
    </row>
    <row r="1367" spans="1:28" s="19" customFormat="1" ht="15" hidden="1">
      <c r="A1367" s="31"/>
      <c r="B1367" s="59"/>
      <c r="C1367" s="59"/>
      <c r="D1367" s="59"/>
      <c r="E1367" s="59"/>
      <c r="F1367" s="31"/>
      <c r="G1367" s="31"/>
      <c r="I1367" s="31"/>
      <c r="P1367" s="31"/>
      <c r="Q1367" s="31"/>
      <c r="S1367" s="31"/>
      <c r="V1367" s="31"/>
      <c r="X1367" s="31"/>
      <c r="Z1367" s="31"/>
      <c r="AB1367" s="57"/>
    </row>
    <row r="1368" spans="1:28" s="19" customFormat="1" ht="15" hidden="1">
      <c r="A1368" s="31"/>
      <c r="B1368" s="59"/>
      <c r="C1368" s="59"/>
      <c r="D1368" s="59"/>
      <c r="E1368" s="59"/>
      <c r="F1368" s="31"/>
      <c r="G1368" s="31"/>
      <c r="I1368" s="31"/>
      <c r="P1368" s="31"/>
      <c r="Q1368" s="31"/>
      <c r="S1368" s="31"/>
      <c r="V1368" s="31"/>
      <c r="X1368" s="31"/>
      <c r="Z1368" s="31"/>
      <c r="AB1368" s="57"/>
    </row>
    <row r="1369" spans="1:28" s="19" customFormat="1" ht="15" hidden="1">
      <c r="A1369" s="31"/>
      <c r="B1369" s="59"/>
      <c r="C1369" s="59"/>
      <c r="D1369" s="59"/>
      <c r="E1369" s="59"/>
      <c r="F1369" s="31"/>
      <c r="G1369" s="31"/>
      <c r="I1369" s="31"/>
      <c r="P1369" s="31"/>
      <c r="Q1369" s="31"/>
      <c r="S1369" s="31"/>
      <c r="V1369" s="31"/>
      <c r="X1369" s="31"/>
      <c r="Z1369" s="31"/>
      <c r="AB1369" s="57"/>
    </row>
    <row r="1370" spans="1:28" s="19" customFormat="1" ht="15" hidden="1">
      <c r="A1370" s="31"/>
      <c r="B1370" s="59"/>
      <c r="C1370" s="59"/>
      <c r="D1370" s="59"/>
      <c r="E1370" s="59"/>
      <c r="F1370" s="31"/>
      <c r="G1370" s="31"/>
      <c r="I1370" s="31"/>
      <c r="P1370" s="31"/>
      <c r="Q1370" s="31"/>
      <c r="S1370" s="31"/>
      <c r="V1370" s="31"/>
      <c r="X1370" s="31"/>
      <c r="Z1370" s="31"/>
      <c r="AB1370" s="57"/>
    </row>
    <row r="1371" spans="1:28" s="19" customFormat="1" ht="15" hidden="1">
      <c r="A1371" s="31"/>
      <c r="B1371" s="59"/>
      <c r="C1371" s="59"/>
      <c r="D1371" s="59"/>
      <c r="E1371" s="59"/>
      <c r="F1371" s="31"/>
      <c r="G1371" s="31"/>
      <c r="I1371" s="31"/>
      <c r="P1371" s="31"/>
      <c r="Q1371" s="31"/>
      <c r="S1371" s="31"/>
      <c r="V1371" s="31"/>
      <c r="X1371" s="31"/>
      <c r="Z1371" s="31"/>
      <c r="AB1371" s="57"/>
    </row>
    <row r="1372" spans="1:28" s="19" customFormat="1" ht="15" hidden="1">
      <c r="A1372" s="31"/>
      <c r="B1372" s="59"/>
      <c r="C1372" s="59"/>
      <c r="D1372" s="59"/>
      <c r="E1372" s="59"/>
      <c r="F1372" s="31"/>
      <c r="G1372" s="31"/>
      <c r="I1372" s="31"/>
      <c r="P1372" s="31"/>
      <c r="Q1372" s="31"/>
      <c r="S1372" s="31"/>
      <c r="V1372" s="31"/>
      <c r="X1372" s="31"/>
      <c r="Z1372" s="31"/>
      <c r="AB1372" s="57"/>
    </row>
    <row r="1373" spans="1:28" s="19" customFormat="1" ht="15" hidden="1">
      <c r="A1373" s="31"/>
      <c r="B1373" s="59"/>
      <c r="C1373" s="59"/>
      <c r="D1373" s="59"/>
      <c r="E1373" s="59"/>
      <c r="F1373" s="31"/>
      <c r="G1373" s="31"/>
      <c r="I1373" s="31"/>
      <c r="P1373" s="31"/>
      <c r="Q1373" s="31"/>
      <c r="S1373" s="31"/>
      <c r="V1373" s="31"/>
      <c r="X1373" s="31"/>
      <c r="Z1373" s="31"/>
      <c r="AB1373" s="57"/>
    </row>
    <row r="1374" spans="1:28" s="19" customFormat="1" ht="15" hidden="1">
      <c r="A1374" s="31"/>
      <c r="B1374" s="59"/>
      <c r="C1374" s="59"/>
      <c r="D1374" s="59"/>
      <c r="E1374" s="59"/>
      <c r="F1374" s="31"/>
      <c r="G1374" s="31"/>
      <c r="I1374" s="31"/>
      <c r="P1374" s="31"/>
      <c r="Q1374" s="31"/>
      <c r="S1374" s="31"/>
      <c r="V1374" s="31"/>
      <c r="X1374" s="31"/>
      <c r="Z1374" s="31"/>
      <c r="AB1374" s="57"/>
    </row>
    <row r="1375" spans="1:28" s="19" customFormat="1" ht="15" hidden="1">
      <c r="A1375" s="31"/>
      <c r="B1375" s="59"/>
      <c r="C1375" s="59"/>
      <c r="D1375" s="59"/>
      <c r="E1375" s="59"/>
      <c r="F1375" s="31"/>
      <c r="G1375" s="31"/>
      <c r="I1375" s="31"/>
      <c r="P1375" s="31"/>
      <c r="Q1375" s="31"/>
      <c r="S1375" s="31"/>
      <c r="V1375" s="31"/>
      <c r="X1375" s="31"/>
      <c r="Z1375" s="31"/>
      <c r="AB1375" s="57"/>
    </row>
    <row r="1376" spans="1:28" s="19" customFormat="1" ht="15" hidden="1">
      <c r="A1376" s="31"/>
      <c r="B1376" s="59"/>
      <c r="C1376" s="59"/>
      <c r="D1376" s="59"/>
      <c r="E1376" s="59"/>
      <c r="F1376" s="31"/>
      <c r="G1376" s="31"/>
      <c r="I1376" s="31"/>
      <c r="P1376" s="31"/>
      <c r="Q1376" s="31"/>
      <c r="S1376" s="31"/>
      <c r="V1376" s="31"/>
      <c r="X1376" s="31"/>
      <c r="Z1376" s="31"/>
      <c r="AB1376" s="57"/>
    </row>
    <row r="1377" spans="1:28" s="19" customFormat="1" ht="15" hidden="1">
      <c r="A1377" s="31"/>
      <c r="B1377" s="59"/>
      <c r="C1377" s="59"/>
      <c r="D1377" s="59"/>
      <c r="E1377" s="59"/>
      <c r="F1377" s="31"/>
      <c r="G1377" s="31"/>
      <c r="I1377" s="31"/>
      <c r="P1377" s="31"/>
      <c r="Q1377" s="31"/>
      <c r="S1377" s="31"/>
      <c r="V1377" s="31"/>
      <c r="X1377" s="31"/>
      <c r="Z1377" s="31"/>
      <c r="AB1377" s="57"/>
    </row>
    <row r="1378" spans="1:28" s="19" customFormat="1" ht="15" hidden="1">
      <c r="A1378" s="31"/>
      <c r="B1378" s="59"/>
      <c r="C1378" s="59"/>
      <c r="D1378" s="59"/>
      <c r="E1378" s="59"/>
      <c r="F1378" s="31"/>
      <c r="G1378" s="31"/>
      <c r="I1378" s="31"/>
      <c r="P1378" s="31"/>
      <c r="Q1378" s="31"/>
      <c r="S1378" s="31"/>
      <c r="V1378" s="31"/>
      <c r="X1378" s="31"/>
      <c r="Z1378" s="31"/>
      <c r="AB1378" s="57"/>
    </row>
    <row r="1379" spans="1:28" s="19" customFormat="1" ht="15" hidden="1">
      <c r="A1379" s="31"/>
      <c r="B1379" s="59"/>
      <c r="C1379" s="59"/>
      <c r="D1379" s="59"/>
      <c r="E1379" s="59"/>
      <c r="F1379" s="31"/>
      <c r="G1379" s="31"/>
      <c r="I1379" s="31"/>
      <c r="P1379" s="31"/>
      <c r="Q1379" s="31"/>
      <c r="S1379" s="31"/>
      <c r="V1379" s="31"/>
      <c r="X1379" s="31"/>
      <c r="Z1379" s="31"/>
      <c r="AB1379" s="57"/>
    </row>
    <row r="1380" spans="1:28" s="19" customFormat="1" ht="15" hidden="1">
      <c r="A1380" s="31"/>
      <c r="B1380" s="59"/>
      <c r="C1380" s="59"/>
      <c r="D1380" s="59"/>
      <c r="E1380" s="59"/>
      <c r="F1380" s="31"/>
      <c r="G1380" s="31"/>
      <c r="I1380" s="31"/>
      <c r="P1380" s="31"/>
      <c r="Q1380" s="31"/>
      <c r="S1380" s="31"/>
      <c r="V1380" s="31"/>
      <c r="X1380" s="31"/>
      <c r="Z1380" s="31"/>
      <c r="AB1380" s="57"/>
    </row>
    <row r="1381" spans="1:28" s="19" customFormat="1" ht="15" hidden="1">
      <c r="A1381" s="31"/>
      <c r="B1381" s="59"/>
      <c r="C1381" s="59"/>
      <c r="D1381" s="59"/>
      <c r="E1381" s="59"/>
      <c r="F1381" s="31"/>
      <c r="G1381" s="31"/>
      <c r="I1381" s="31"/>
      <c r="P1381" s="31"/>
      <c r="Q1381" s="31"/>
      <c r="S1381" s="31"/>
      <c r="V1381" s="31"/>
      <c r="X1381" s="31"/>
      <c r="Z1381" s="31"/>
      <c r="AB1381" s="57"/>
    </row>
    <row r="1382" spans="1:28" s="19" customFormat="1" ht="15" hidden="1">
      <c r="A1382" s="31"/>
      <c r="B1382" s="59"/>
      <c r="C1382" s="59"/>
      <c r="D1382" s="59"/>
      <c r="E1382" s="59"/>
      <c r="F1382" s="31"/>
      <c r="G1382" s="31"/>
      <c r="I1382" s="31"/>
      <c r="P1382" s="31"/>
      <c r="Q1382" s="31"/>
      <c r="S1382" s="31"/>
      <c r="V1382" s="31"/>
      <c r="X1382" s="31"/>
      <c r="Z1382" s="31"/>
      <c r="AB1382" s="57"/>
    </row>
    <row r="1383" spans="1:28" s="19" customFormat="1" ht="15" hidden="1">
      <c r="A1383" s="31"/>
      <c r="B1383" s="59"/>
      <c r="C1383" s="59"/>
      <c r="D1383" s="59"/>
      <c r="E1383" s="59"/>
      <c r="F1383" s="31"/>
      <c r="G1383" s="31"/>
      <c r="I1383" s="31"/>
      <c r="P1383" s="31"/>
      <c r="Q1383" s="31"/>
      <c r="S1383" s="31"/>
      <c r="V1383" s="31"/>
      <c r="X1383" s="31"/>
      <c r="Z1383" s="31"/>
      <c r="AB1383" s="57"/>
    </row>
    <row r="1384" spans="1:28" s="19" customFormat="1" ht="15" hidden="1">
      <c r="A1384" s="31"/>
      <c r="B1384" s="59"/>
      <c r="C1384" s="59"/>
      <c r="D1384" s="59"/>
      <c r="E1384" s="59"/>
      <c r="F1384" s="31"/>
      <c r="G1384" s="31"/>
      <c r="I1384" s="31"/>
      <c r="P1384" s="31"/>
      <c r="Q1384" s="31"/>
      <c r="S1384" s="31"/>
      <c r="V1384" s="31"/>
      <c r="X1384" s="31"/>
      <c r="Z1384" s="31"/>
      <c r="AB1384" s="57"/>
    </row>
    <row r="1385" spans="1:28" s="19" customFormat="1" ht="15" hidden="1">
      <c r="A1385" s="31"/>
      <c r="B1385" s="59"/>
      <c r="C1385" s="59"/>
      <c r="D1385" s="59"/>
      <c r="E1385" s="59"/>
      <c r="F1385" s="31"/>
      <c r="G1385" s="31"/>
      <c r="I1385" s="31"/>
      <c r="P1385" s="31"/>
      <c r="Q1385" s="31"/>
      <c r="S1385" s="31"/>
      <c r="V1385" s="31"/>
      <c r="X1385" s="31"/>
      <c r="Z1385" s="31"/>
      <c r="AB1385" s="57"/>
    </row>
    <row r="1386" spans="1:28" s="19" customFormat="1" ht="15" hidden="1">
      <c r="A1386" s="31"/>
      <c r="B1386" s="59"/>
      <c r="C1386" s="59"/>
      <c r="D1386" s="59"/>
      <c r="E1386" s="59"/>
      <c r="F1386" s="31"/>
      <c r="G1386" s="31"/>
      <c r="I1386" s="31"/>
      <c r="P1386" s="31"/>
      <c r="Q1386" s="31"/>
      <c r="S1386" s="31"/>
      <c r="V1386" s="31"/>
      <c r="X1386" s="31"/>
      <c r="Z1386" s="31"/>
      <c r="AB1386" s="57"/>
    </row>
    <row r="1387" spans="1:28" s="19" customFormat="1" ht="15" hidden="1">
      <c r="A1387" s="31"/>
      <c r="B1387" s="59"/>
      <c r="C1387" s="59"/>
      <c r="D1387" s="59"/>
      <c r="E1387" s="59"/>
      <c r="F1387" s="31"/>
      <c r="G1387" s="31"/>
      <c r="I1387" s="31"/>
      <c r="P1387" s="31"/>
      <c r="Q1387" s="31"/>
      <c r="S1387" s="31"/>
      <c r="V1387" s="31"/>
      <c r="X1387" s="31"/>
      <c r="Z1387" s="31"/>
      <c r="AB1387" s="57"/>
    </row>
    <row r="1388" spans="1:28" s="19" customFormat="1" ht="15" hidden="1">
      <c r="A1388" s="31"/>
      <c r="B1388" s="59"/>
      <c r="C1388" s="59"/>
      <c r="D1388" s="59"/>
      <c r="E1388" s="59"/>
      <c r="F1388" s="31"/>
      <c r="G1388" s="31"/>
      <c r="I1388" s="31"/>
      <c r="P1388" s="31"/>
      <c r="Q1388" s="31"/>
      <c r="S1388" s="31"/>
      <c r="V1388" s="31"/>
      <c r="X1388" s="31"/>
      <c r="Z1388" s="31"/>
      <c r="AB1388" s="57"/>
    </row>
    <row r="1389" spans="1:28" s="19" customFormat="1" ht="15" hidden="1">
      <c r="A1389" s="31"/>
      <c r="B1389" s="59"/>
      <c r="C1389" s="59"/>
      <c r="D1389" s="59"/>
      <c r="E1389" s="59"/>
      <c r="F1389" s="31"/>
      <c r="G1389" s="31"/>
      <c r="I1389" s="31"/>
      <c r="P1389" s="31"/>
      <c r="Q1389" s="31"/>
      <c r="S1389" s="31"/>
      <c r="V1389" s="31"/>
      <c r="X1389" s="31"/>
      <c r="Z1389" s="31"/>
      <c r="AB1389" s="57"/>
    </row>
    <row r="1390" spans="1:28" s="19" customFormat="1" ht="15" hidden="1">
      <c r="A1390" s="31"/>
      <c r="B1390" s="59"/>
      <c r="C1390" s="59"/>
      <c r="D1390" s="59"/>
      <c r="E1390" s="59"/>
      <c r="F1390" s="31"/>
      <c r="G1390" s="31"/>
      <c r="I1390" s="31"/>
      <c r="P1390" s="31"/>
      <c r="Q1390" s="31"/>
      <c r="S1390" s="31"/>
      <c r="V1390" s="31"/>
      <c r="X1390" s="31"/>
      <c r="Z1390" s="31"/>
      <c r="AB1390" s="57"/>
    </row>
    <row r="1391" spans="1:28" s="19" customFormat="1" ht="15" hidden="1">
      <c r="A1391" s="31"/>
      <c r="B1391" s="59"/>
      <c r="C1391" s="59"/>
      <c r="D1391" s="59"/>
      <c r="E1391" s="59"/>
      <c r="F1391" s="31"/>
      <c r="G1391" s="31"/>
      <c r="I1391" s="31"/>
      <c r="P1391" s="31"/>
      <c r="Q1391" s="31"/>
      <c r="S1391" s="31"/>
      <c r="V1391" s="31"/>
      <c r="X1391" s="31"/>
      <c r="Z1391" s="31"/>
      <c r="AB1391" s="57"/>
    </row>
    <row r="1392" spans="1:28" s="19" customFormat="1" ht="15" hidden="1">
      <c r="A1392" s="31"/>
      <c r="B1392" s="59"/>
      <c r="C1392" s="59"/>
      <c r="D1392" s="59"/>
      <c r="E1392" s="59"/>
      <c r="F1392" s="31"/>
      <c r="G1392" s="31"/>
      <c r="I1392" s="31"/>
      <c r="P1392" s="31"/>
      <c r="Q1392" s="31"/>
      <c r="S1392" s="31"/>
      <c r="V1392" s="31"/>
      <c r="X1392" s="31"/>
      <c r="Z1392" s="31"/>
      <c r="AB1392" s="57"/>
    </row>
    <row r="1393" spans="1:28" s="19" customFormat="1" ht="15" hidden="1">
      <c r="A1393" s="31"/>
      <c r="B1393" s="59"/>
      <c r="C1393" s="59"/>
      <c r="D1393" s="59"/>
      <c r="E1393" s="59"/>
      <c r="F1393" s="31"/>
      <c r="G1393" s="31"/>
      <c r="I1393" s="31"/>
      <c r="P1393" s="31"/>
      <c r="Q1393" s="31"/>
      <c r="S1393" s="31"/>
      <c r="V1393" s="31"/>
      <c r="X1393" s="31"/>
      <c r="Z1393" s="31"/>
      <c r="AB1393" s="57"/>
    </row>
    <row r="1394" spans="1:28" s="19" customFormat="1" ht="15" hidden="1">
      <c r="A1394" s="31"/>
      <c r="B1394" s="59"/>
      <c r="C1394" s="59"/>
      <c r="D1394" s="59"/>
      <c r="E1394" s="59"/>
      <c r="F1394" s="31"/>
      <c r="G1394" s="31"/>
      <c r="I1394" s="31"/>
      <c r="P1394" s="31"/>
      <c r="Q1394" s="31"/>
      <c r="S1394" s="31"/>
      <c r="V1394" s="31"/>
      <c r="X1394" s="31"/>
      <c r="Z1394" s="31"/>
      <c r="AB1394" s="57"/>
    </row>
    <row r="1395" spans="1:28" s="19" customFormat="1" ht="15" hidden="1">
      <c r="A1395" s="31"/>
      <c r="B1395" s="59"/>
      <c r="C1395" s="59"/>
      <c r="D1395" s="59"/>
      <c r="E1395" s="59"/>
      <c r="F1395" s="31"/>
      <c r="G1395" s="31"/>
      <c r="I1395" s="31"/>
      <c r="P1395" s="31"/>
      <c r="Q1395" s="31"/>
      <c r="S1395" s="31"/>
      <c r="V1395" s="31"/>
      <c r="X1395" s="31"/>
      <c r="Z1395" s="31"/>
      <c r="AB1395" s="57"/>
    </row>
    <row r="1396" spans="1:28" s="19" customFormat="1" ht="15" hidden="1">
      <c r="A1396" s="31"/>
      <c r="B1396" s="59"/>
      <c r="C1396" s="59"/>
      <c r="D1396" s="59"/>
      <c r="E1396" s="59"/>
      <c r="F1396" s="31"/>
      <c r="G1396" s="31"/>
      <c r="I1396" s="31"/>
      <c r="P1396" s="31"/>
      <c r="Q1396" s="31"/>
      <c r="S1396" s="31"/>
      <c r="V1396" s="31"/>
      <c r="X1396" s="31"/>
      <c r="Z1396" s="31"/>
      <c r="AB1396" s="57"/>
    </row>
    <row r="1397" spans="1:28" s="19" customFormat="1" ht="15" hidden="1">
      <c r="A1397" s="31"/>
      <c r="B1397" s="59"/>
      <c r="C1397" s="59"/>
      <c r="D1397" s="59"/>
      <c r="E1397" s="59"/>
      <c r="F1397" s="31"/>
      <c r="G1397" s="31"/>
      <c r="I1397" s="31"/>
      <c r="P1397" s="31"/>
      <c r="Q1397" s="31"/>
      <c r="S1397" s="31"/>
      <c r="V1397" s="31"/>
      <c r="X1397" s="31"/>
      <c r="Z1397" s="31"/>
      <c r="AB1397" s="57"/>
    </row>
    <row r="1398" spans="1:28" s="19" customFormat="1" ht="15" hidden="1">
      <c r="A1398" s="31"/>
      <c r="B1398" s="59"/>
      <c r="C1398" s="59"/>
      <c r="D1398" s="59"/>
      <c r="E1398" s="59"/>
      <c r="F1398" s="31"/>
      <c r="G1398" s="31"/>
      <c r="I1398" s="31"/>
      <c r="P1398" s="31"/>
      <c r="Q1398" s="31"/>
      <c r="S1398" s="31"/>
      <c r="V1398" s="31"/>
      <c r="X1398" s="31"/>
      <c r="Z1398" s="31"/>
      <c r="AB1398" s="57"/>
    </row>
    <row r="1399" spans="1:28" s="19" customFormat="1" ht="15" hidden="1">
      <c r="A1399" s="31"/>
      <c r="B1399" s="59"/>
      <c r="C1399" s="59"/>
      <c r="D1399" s="59"/>
      <c r="E1399" s="59"/>
      <c r="F1399" s="31"/>
      <c r="G1399" s="31"/>
      <c r="I1399" s="31"/>
      <c r="P1399" s="31"/>
      <c r="Q1399" s="31"/>
      <c r="S1399" s="31"/>
      <c r="V1399" s="31"/>
      <c r="X1399" s="31"/>
      <c r="Z1399" s="31"/>
      <c r="AB1399" s="57"/>
    </row>
    <row r="1400" spans="1:28" s="19" customFormat="1" ht="15" hidden="1">
      <c r="A1400" s="31"/>
      <c r="B1400" s="59"/>
      <c r="C1400" s="59"/>
      <c r="D1400" s="59"/>
      <c r="E1400" s="59"/>
      <c r="F1400" s="31"/>
      <c r="G1400" s="31"/>
      <c r="I1400" s="31"/>
      <c r="P1400" s="31"/>
      <c r="Q1400" s="31"/>
      <c r="S1400" s="31"/>
      <c r="V1400" s="31"/>
      <c r="X1400" s="31"/>
      <c r="Z1400" s="31"/>
      <c r="AB1400" s="57"/>
    </row>
    <row r="1401" spans="1:28" s="19" customFormat="1" ht="15" hidden="1">
      <c r="A1401" s="31"/>
      <c r="B1401" s="59"/>
      <c r="C1401" s="59"/>
      <c r="D1401" s="59"/>
      <c r="E1401" s="59"/>
      <c r="F1401" s="31"/>
      <c r="G1401" s="31"/>
      <c r="I1401" s="31"/>
      <c r="P1401" s="31"/>
      <c r="Q1401" s="31"/>
      <c r="S1401" s="31"/>
      <c r="V1401" s="31"/>
      <c r="X1401" s="31"/>
      <c r="Z1401" s="31"/>
      <c r="AB1401" s="57"/>
    </row>
    <row r="1402" spans="1:28" s="19" customFormat="1" ht="15" hidden="1">
      <c r="A1402" s="31"/>
      <c r="B1402" s="59"/>
      <c r="C1402" s="59"/>
      <c r="D1402" s="59"/>
      <c r="E1402" s="59"/>
      <c r="F1402" s="31"/>
      <c r="G1402" s="31"/>
      <c r="I1402" s="31"/>
      <c r="P1402" s="31"/>
      <c r="Q1402" s="31"/>
      <c r="S1402" s="31"/>
      <c r="V1402" s="31"/>
      <c r="X1402" s="31"/>
      <c r="Z1402" s="31"/>
      <c r="AB1402" s="57"/>
    </row>
    <row r="1403" spans="1:28" s="19" customFormat="1" ht="15" hidden="1">
      <c r="A1403" s="31"/>
      <c r="B1403" s="59"/>
      <c r="C1403" s="59"/>
      <c r="D1403" s="59"/>
      <c r="E1403" s="59"/>
      <c r="F1403" s="31"/>
      <c r="G1403" s="31"/>
      <c r="I1403" s="31"/>
      <c r="P1403" s="31"/>
      <c r="Q1403" s="31"/>
      <c r="S1403" s="31"/>
      <c r="V1403" s="31"/>
      <c r="X1403" s="31"/>
      <c r="Z1403" s="31"/>
      <c r="AB1403" s="57"/>
    </row>
    <row r="1404" spans="1:28" s="19" customFormat="1" ht="15" hidden="1">
      <c r="A1404" s="31"/>
      <c r="B1404" s="59"/>
      <c r="C1404" s="59"/>
      <c r="D1404" s="59"/>
      <c r="E1404" s="59"/>
      <c r="F1404" s="31"/>
      <c r="G1404" s="31"/>
      <c r="I1404" s="31"/>
      <c r="P1404" s="31"/>
      <c r="Q1404" s="31"/>
      <c r="S1404" s="31"/>
      <c r="V1404" s="31"/>
      <c r="X1404" s="31"/>
      <c r="Z1404" s="31"/>
      <c r="AB1404" s="57"/>
    </row>
    <row r="1405" spans="1:28" s="19" customFormat="1" ht="15" hidden="1">
      <c r="A1405" s="31"/>
      <c r="B1405" s="59"/>
      <c r="C1405" s="59"/>
      <c r="D1405" s="59"/>
      <c r="E1405" s="59"/>
      <c r="F1405" s="31"/>
      <c r="G1405" s="31"/>
      <c r="I1405" s="31"/>
      <c r="P1405" s="31"/>
      <c r="Q1405" s="31"/>
      <c r="S1405" s="31"/>
      <c r="V1405" s="31"/>
      <c r="X1405" s="31"/>
      <c r="Z1405" s="31"/>
      <c r="AB1405" s="57"/>
    </row>
    <row r="1406" spans="1:28" s="19" customFormat="1" ht="15" hidden="1">
      <c r="A1406" s="31"/>
      <c r="B1406" s="59"/>
      <c r="C1406" s="59"/>
      <c r="D1406" s="59"/>
      <c r="E1406" s="59"/>
      <c r="F1406" s="31"/>
      <c r="G1406" s="31"/>
      <c r="I1406" s="31"/>
      <c r="P1406" s="31"/>
      <c r="Q1406" s="31"/>
      <c r="S1406" s="31"/>
      <c r="V1406" s="31"/>
      <c r="X1406" s="31"/>
      <c r="Z1406" s="31"/>
      <c r="AB1406" s="57"/>
    </row>
    <row r="1407" spans="1:28" s="19" customFormat="1" ht="15" hidden="1">
      <c r="A1407" s="31"/>
      <c r="B1407" s="59"/>
      <c r="C1407" s="59"/>
      <c r="D1407" s="59"/>
      <c r="E1407" s="59"/>
      <c r="F1407" s="31"/>
      <c r="G1407" s="31"/>
      <c r="I1407" s="31"/>
      <c r="P1407" s="31"/>
      <c r="Q1407" s="31"/>
      <c r="S1407" s="31"/>
      <c r="V1407" s="31"/>
      <c r="X1407" s="31"/>
      <c r="Z1407" s="31"/>
      <c r="AB1407" s="57"/>
    </row>
    <row r="1408" spans="1:28" s="19" customFormat="1" ht="15" hidden="1">
      <c r="A1408" s="31"/>
      <c r="B1408" s="59"/>
      <c r="C1408" s="59"/>
      <c r="D1408" s="59"/>
      <c r="E1408" s="59"/>
      <c r="F1408" s="31"/>
      <c r="G1408" s="31"/>
      <c r="I1408" s="31"/>
      <c r="P1408" s="31"/>
      <c r="Q1408" s="31"/>
      <c r="S1408" s="31"/>
      <c r="V1408" s="31"/>
      <c r="X1408" s="31"/>
      <c r="Z1408" s="31"/>
      <c r="AB1408" s="57"/>
    </row>
    <row r="1409" spans="1:28" s="19" customFormat="1" ht="15" hidden="1">
      <c r="A1409" s="31"/>
      <c r="B1409" s="59"/>
      <c r="C1409" s="59"/>
      <c r="D1409" s="59"/>
      <c r="E1409" s="59"/>
      <c r="F1409" s="31"/>
      <c r="G1409" s="31"/>
      <c r="I1409" s="31"/>
      <c r="P1409" s="31"/>
      <c r="Q1409" s="31"/>
      <c r="S1409" s="31"/>
      <c r="V1409" s="31"/>
      <c r="X1409" s="31"/>
      <c r="Z1409" s="31"/>
      <c r="AB1409" s="57"/>
    </row>
    <row r="1410" spans="1:28" s="19" customFormat="1" ht="15" hidden="1">
      <c r="A1410" s="31"/>
      <c r="B1410" s="59"/>
      <c r="C1410" s="59"/>
      <c r="D1410" s="59"/>
      <c r="E1410" s="59"/>
      <c r="F1410" s="31"/>
      <c r="G1410" s="31"/>
      <c r="I1410" s="31"/>
      <c r="P1410" s="31"/>
      <c r="Q1410" s="31"/>
      <c r="S1410" s="31"/>
      <c r="V1410" s="31"/>
      <c r="X1410" s="31"/>
      <c r="Z1410" s="31"/>
      <c r="AB1410" s="57"/>
    </row>
    <row r="1411" spans="1:28" s="19" customFormat="1" ht="15" hidden="1">
      <c r="A1411" s="31"/>
      <c r="B1411" s="59"/>
      <c r="C1411" s="59"/>
      <c r="D1411" s="59"/>
      <c r="E1411" s="59"/>
      <c r="F1411" s="31"/>
      <c r="G1411" s="31"/>
      <c r="I1411" s="31"/>
      <c r="P1411" s="31"/>
      <c r="Q1411" s="31"/>
      <c r="S1411" s="31"/>
      <c r="V1411" s="31"/>
      <c r="X1411" s="31"/>
      <c r="Z1411" s="31"/>
      <c r="AB1411" s="57"/>
    </row>
    <row r="1412" spans="1:28" s="19" customFormat="1" ht="15" hidden="1">
      <c r="A1412" s="31"/>
      <c r="B1412" s="59"/>
      <c r="C1412" s="59"/>
      <c r="D1412" s="59"/>
      <c r="E1412" s="59"/>
      <c r="F1412" s="31"/>
      <c r="G1412" s="31"/>
      <c r="I1412" s="31"/>
      <c r="P1412" s="31"/>
      <c r="Q1412" s="31"/>
      <c r="S1412" s="31"/>
      <c r="V1412" s="31"/>
      <c r="X1412" s="31"/>
      <c r="Z1412" s="31"/>
      <c r="AB1412" s="57"/>
    </row>
    <row r="1413" spans="1:28" s="19" customFormat="1" ht="15" hidden="1">
      <c r="A1413" s="31"/>
      <c r="B1413" s="59"/>
      <c r="C1413" s="59"/>
      <c r="D1413" s="59"/>
      <c r="E1413" s="59"/>
      <c r="F1413" s="31"/>
      <c r="G1413" s="31"/>
      <c r="I1413" s="31"/>
      <c r="P1413" s="31"/>
      <c r="Q1413" s="31"/>
      <c r="S1413" s="31"/>
      <c r="V1413" s="31"/>
      <c r="X1413" s="31"/>
      <c r="Z1413" s="31"/>
      <c r="AB1413" s="57"/>
    </row>
    <row r="1414" spans="1:28" s="19" customFormat="1" ht="15" hidden="1">
      <c r="A1414" s="31"/>
      <c r="B1414" s="59"/>
      <c r="C1414" s="59"/>
      <c r="D1414" s="59"/>
      <c r="E1414" s="59"/>
      <c r="F1414" s="31"/>
      <c r="G1414" s="31"/>
      <c r="I1414" s="31"/>
      <c r="P1414" s="31"/>
      <c r="Q1414" s="31"/>
      <c r="S1414" s="31"/>
      <c r="V1414" s="31"/>
      <c r="X1414" s="31"/>
      <c r="Z1414" s="31"/>
      <c r="AB1414" s="57"/>
    </row>
    <row r="1415" spans="1:28" s="19" customFormat="1" ht="15" hidden="1">
      <c r="A1415" s="31"/>
      <c r="B1415" s="59"/>
      <c r="C1415" s="59"/>
      <c r="D1415" s="59"/>
      <c r="E1415" s="59"/>
      <c r="F1415" s="31"/>
      <c r="G1415" s="31"/>
      <c r="I1415" s="31"/>
      <c r="P1415" s="31"/>
      <c r="Q1415" s="31"/>
      <c r="S1415" s="31"/>
      <c r="V1415" s="31"/>
      <c r="X1415" s="31"/>
      <c r="Z1415" s="31"/>
      <c r="AB1415" s="57"/>
    </row>
    <row r="1416" spans="1:28" s="19" customFormat="1" ht="15" hidden="1">
      <c r="A1416" s="31"/>
      <c r="B1416" s="59"/>
      <c r="C1416" s="59"/>
      <c r="D1416" s="59"/>
      <c r="E1416" s="59"/>
      <c r="F1416" s="31"/>
      <c r="G1416" s="31"/>
      <c r="I1416" s="31"/>
      <c r="P1416" s="31"/>
      <c r="Q1416" s="31"/>
      <c r="S1416" s="31"/>
      <c r="V1416" s="31"/>
      <c r="X1416" s="31"/>
      <c r="Z1416" s="31"/>
      <c r="AB1416" s="57"/>
    </row>
    <row r="1417" spans="1:28" s="19" customFormat="1" ht="15" hidden="1">
      <c r="A1417" s="31"/>
      <c r="B1417" s="59"/>
      <c r="C1417" s="59"/>
      <c r="D1417" s="59"/>
      <c r="E1417" s="59"/>
      <c r="F1417" s="31"/>
      <c r="G1417" s="31"/>
      <c r="I1417" s="31"/>
      <c r="P1417" s="31"/>
      <c r="Q1417" s="31"/>
      <c r="S1417" s="31"/>
      <c r="V1417" s="31"/>
      <c r="X1417" s="31"/>
      <c r="Z1417" s="31"/>
      <c r="AB1417" s="57"/>
    </row>
    <row r="1418" spans="1:28" s="19" customFormat="1" ht="15" hidden="1">
      <c r="A1418" s="31"/>
      <c r="B1418" s="59"/>
      <c r="C1418" s="59"/>
      <c r="D1418" s="59"/>
      <c r="E1418" s="59"/>
      <c r="F1418" s="31"/>
      <c r="G1418" s="31"/>
      <c r="I1418" s="31"/>
      <c r="P1418" s="31"/>
      <c r="Q1418" s="31"/>
      <c r="S1418" s="31"/>
      <c r="V1418" s="31"/>
      <c r="X1418" s="31"/>
      <c r="Z1418" s="31"/>
      <c r="AB1418" s="57"/>
    </row>
    <row r="1419" spans="1:28" s="19" customFormat="1" ht="15" hidden="1">
      <c r="A1419" s="31"/>
      <c r="B1419" s="59"/>
      <c r="C1419" s="59"/>
      <c r="D1419" s="59"/>
      <c r="E1419" s="59"/>
      <c r="F1419" s="31"/>
      <c r="G1419" s="31"/>
      <c r="I1419" s="31"/>
      <c r="P1419" s="31"/>
      <c r="Q1419" s="31"/>
      <c r="S1419" s="31"/>
      <c r="V1419" s="31"/>
      <c r="X1419" s="31"/>
      <c r="Z1419" s="31"/>
      <c r="AB1419" s="57"/>
    </row>
    <row r="1420" spans="1:28" s="19" customFormat="1" ht="15" hidden="1">
      <c r="A1420" s="31"/>
      <c r="B1420" s="59"/>
      <c r="C1420" s="59"/>
      <c r="D1420" s="59"/>
      <c r="E1420" s="59"/>
      <c r="F1420" s="31"/>
      <c r="G1420" s="31"/>
      <c r="I1420" s="31"/>
      <c r="P1420" s="31"/>
      <c r="Q1420" s="31"/>
      <c r="S1420" s="31"/>
      <c r="V1420" s="31"/>
      <c r="X1420" s="31"/>
      <c r="Z1420" s="31"/>
      <c r="AB1420" s="57"/>
    </row>
    <row r="1421" spans="1:28" s="19" customFormat="1" ht="15" hidden="1">
      <c r="A1421" s="31"/>
      <c r="B1421" s="59"/>
      <c r="C1421" s="59"/>
      <c r="D1421" s="59"/>
      <c r="E1421" s="59"/>
      <c r="F1421" s="31"/>
      <c r="G1421" s="31"/>
      <c r="I1421" s="31"/>
      <c r="P1421" s="31"/>
      <c r="Q1421" s="31"/>
      <c r="S1421" s="31"/>
      <c r="V1421" s="31"/>
      <c r="X1421" s="31"/>
      <c r="Z1421" s="31"/>
      <c r="AB1421" s="57"/>
    </row>
    <row r="1422" spans="1:28" s="19" customFormat="1" ht="15" hidden="1">
      <c r="A1422" s="31"/>
      <c r="B1422" s="59"/>
      <c r="C1422" s="59"/>
      <c r="D1422" s="59"/>
      <c r="E1422" s="59"/>
      <c r="F1422" s="31"/>
      <c r="G1422" s="31"/>
      <c r="I1422" s="31"/>
      <c r="P1422" s="31"/>
      <c r="Q1422" s="31"/>
      <c r="S1422" s="31"/>
      <c r="V1422" s="31"/>
      <c r="X1422" s="31"/>
      <c r="Z1422" s="31"/>
      <c r="AB1422" s="57"/>
    </row>
    <row r="1423" spans="1:28" s="19" customFormat="1" ht="15" hidden="1">
      <c r="A1423" s="31"/>
      <c r="B1423" s="59"/>
      <c r="C1423" s="59"/>
      <c r="D1423" s="59"/>
      <c r="E1423" s="59"/>
      <c r="F1423" s="31"/>
      <c r="G1423" s="31"/>
      <c r="I1423" s="31"/>
      <c r="P1423" s="31"/>
      <c r="Q1423" s="31"/>
      <c r="S1423" s="31"/>
      <c r="V1423" s="31"/>
      <c r="X1423" s="31"/>
      <c r="Z1423" s="31"/>
      <c r="AB1423" s="57"/>
    </row>
    <row r="1424" spans="1:28" s="19" customFormat="1" ht="15" hidden="1">
      <c r="A1424" s="31"/>
      <c r="B1424" s="59"/>
      <c r="C1424" s="59"/>
      <c r="D1424" s="59"/>
      <c r="E1424" s="59"/>
      <c r="F1424" s="31"/>
      <c r="G1424" s="31"/>
      <c r="I1424" s="31"/>
      <c r="P1424" s="31"/>
      <c r="Q1424" s="31"/>
      <c r="S1424" s="31"/>
      <c r="V1424" s="31"/>
      <c r="X1424" s="31"/>
      <c r="Z1424" s="31"/>
      <c r="AB1424" s="57"/>
    </row>
    <row r="1425" spans="1:28" s="19" customFormat="1" ht="15" hidden="1">
      <c r="A1425" s="31"/>
      <c r="B1425" s="59"/>
      <c r="C1425" s="59"/>
      <c r="D1425" s="59"/>
      <c r="E1425" s="59"/>
      <c r="F1425" s="31"/>
      <c r="G1425" s="31"/>
      <c r="I1425" s="31"/>
      <c r="P1425" s="31"/>
      <c r="Q1425" s="31"/>
      <c r="S1425" s="31"/>
      <c r="V1425" s="31"/>
      <c r="X1425" s="31"/>
      <c r="Z1425" s="31"/>
      <c r="AB1425" s="57"/>
    </row>
    <row r="1426" spans="1:28" s="19" customFormat="1" ht="15" hidden="1">
      <c r="A1426" s="31"/>
      <c r="B1426" s="59"/>
      <c r="C1426" s="59"/>
      <c r="D1426" s="59"/>
      <c r="E1426" s="59"/>
      <c r="F1426" s="31"/>
      <c r="G1426" s="31"/>
      <c r="I1426" s="31"/>
      <c r="P1426" s="31"/>
      <c r="Q1426" s="31"/>
      <c r="S1426" s="31"/>
      <c r="V1426" s="31"/>
      <c r="X1426" s="31"/>
      <c r="Z1426" s="31"/>
      <c r="AB1426" s="57"/>
    </row>
    <row r="1427" spans="1:28" s="19" customFormat="1" ht="15" hidden="1">
      <c r="A1427" s="31"/>
      <c r="B1427" s="59"/>
      <c r="C1427" s="59"/>
      <c r="D1427" s="59"/>
      <c r="E1427" s="59"/>
      <c r="F1427" s="31"/>
      <c r="G1427" s="31"/>
      <c r="I1427" s="31"/>
      <c r="P1427" s="31"/>
      <c r="Q1427" s="31"/>
      <c r="S1427" s="31"/>
      <c r="V1427" s="31"/>
      <c r="X1427" s="31"/>
      <c r="Z1427" s="31"/>
      <c r="AB1427" s="57"/>
    </row>
    <row r="1428" spans="1:28" s="19" customFormat="1" ht="15" hidden="1">
      <c r="A1428" s="31"/>
      <c r="B1428" s="59"/>
      <c r="C1428" s="59"/>
      <c r="D1428" s="59"/>
      <c r="E1428" s="59"/>
      <c r="F1428" s="31"/>
      <c r="G1428" s="31"/>
      <c r="I1428" s="31"/>
      <c r="P1428" s="31"/>
      <c r="Q1428" s="31"/>
      <c r="S1428" s="31"/>
      <c r="V1428" s="31"/>
      <c r="X1428" s="31"/>
      <c r="Z1428" s="31"/>
      <c r="AB1428" s="57"/>
    </row>
    <row r="1429" spans="1:28" s="19" customFormat="1" ht="15" hidden="1">
      <c r="A1429" s="31"/>
      <c r="B1429" s="59"/>
      <c r="C1429" s="59"/>
      <c r="D1429" s="59"/>
      <c r="E1429" s="59"/>
      <c r="F1429" s="31"/>
      <c r="G1429" s="31"/>
      <c r="I1429" s="31"/>
      <c r="P1429" s="31"/>
      <c r="Q1429" s="31"/>
      <c r="S1429" s="31"/>
      <c r="V1429" s="31"/>
      <c r="X1429" s="31"/>
      <c r="Z1429" s="31"/>
      <c r="AB1429" s="57"/>
    </row>
    <row r="1430" spans="1:28" s="19" customFormat="1" ht="15" hidden="1">
      <c r="A1430" s="31"/>
      <c r="B1430" s="59"/>
      <c r="C1430" s="59"/>
      <c r="D1430" s="59"/>
      <c r="E1430" s="59"/>
      <c r="F1430" s="31"/>
      <c r="G1430" s="31"/>
      <c r="I1430" s="31"/>
      <c r="P1430" s="31"/>
      <c r="Q1430" s="31"/>
      <c r="S1430" s="31"/>
      <c r="V1430" s="31"/>
      <c r="X1430" s="31"/>
      <c r="Z1430" s="31"/>
      <c r="AB1430" s="57"/>
    </row>
    <row r="1431" spans="1:28" s="19" customFormat="1" ht="15" hidden="1">
      <c r="A1431" s="31"/>
      <c r="B1431" s="59"/>
      <c r="C1431" s="59"/>
      <c r="D1431" s="59"/>
      <c r="E1431" s="59"/>
      <c r="F1431" s="31"/>
      <c r="G1431" s="31"/>
      <c r="I1431" s="31"/>
      <c r="P1431" s="31"/>
      <c r="Q1431" s="31"/>
      <c r="S1431" s="31"/>
      <c r="V1431" s="31"/>
      <c r="X1431" s="31"/>
      <c r="Z1431" s="31"/>
      <c r="AB1431" s="57"/>
    </row>
    <row r="1432" spans="1:28" s="19" customFormat="1" ht="15" hidden="1">
      <c r="A1432" s="31"/>
      <c r="B1432" s="59"/>
      <c r="C1432" s="59"/>
      <c r="D1432" s="59"/>
      <c r="E1432" s="59"/>
      <c r="F1432" s="31"/>
      <c r="G1432" s="31"/>
      <c r="I1432" s="31"/>
      <c r="P1432" s="31"/>
      <c r="Q1432" s="31"/>
      <c r="S1432" s="31"/>
      <c r="V1432" s="31"/>
      <c r="X1432" s="31"/>
      <c r="Z1432" s="31"/>
      <c r="AB1432" s="57"/>
    </row>
    <row r="1433" spans="1:28" s="19" customFormat="1" ht="15" hidden="1">
      <c r="A1433" s="31"/>
      <c r="B1433" s="59"/>
      <c r="C1433" s="59"/>
      <c r="D1433" s="59"/>
      <c r="E1433" s="59"/>
      <c r="F1433" s="31"/>
      <c r="G1433" s="31"/>
      <c r="I1433" s="31"/>
      <c r="P1433" s="31"/>
      <c r="Q1433" s="31"/>
      <c r="S1433" s="31"/>
      <c r="V1433" s="31"/>
      <c r="X1433" s="31"/>
      <c r="Z1433" s="31"/>
      <c r="AB1433" s="57"/>
    </row>
    <row r="1434" spans="1:28" s="19" customFormat="1" ht="15" hidden="1">
      <c r="A1434" s="31"/>
      <c r="B1434" s="59"/>
      <c r="C1434" s="59"/>
      <c r="D1434" s="59"/>
      <c r="E1434" s="59"/>
      <c r="F1434" s="31"/>
      <c r="G1434" s="31"/>
      <c r="I1434" s="31"/>
      <c r="P1434" s="31"/>
      <c r="Q1434" s="31"/>
      <c r="S1434" s="31"/>
      <c r="V1434" s="31"/>
      <c r="X1434" s="31"/>
      <c r="Z1434" s="31"/>
      <c r="AB1434" s="57"/>
    </row>
    <row r="1435" spans="1:28" s="19" customFormat="1" ht="15" hidden="1">
      <c r="A1435" s="31"/>
      <c r="B1435" s="59"/>
      <c r="C1435" s="59"/>
      <c r="D1435" s="59"/>
      <c r="E1435" s="59"/>
      <c r="F1435" s="31"/>
      <c r="G1435" s="31"/>
      <c r="I1435" s="31"/>
      <c r="P1435" s="31"/>
      <c r="Q1435" s="31"/>
      <c r="S1435" s="31"/>
      <c r="V1435" s="31"/>
      <c r="X1435" s="31"/>
      <c r="Z1435" s="31"/>
      <c r="AB1435" s="57"/>
    </row>
    <row r="1436" spans="1:28" s="19" customFormat="1" ht="15" hidden="1">
      <c r="A1436" s="31"/>
      <c r="B1436" s="59"/>
      <c r="C1436" s="59"/>
      <c r="D1436" s="59"/>
      <c r="E1436" s="59"/>
      <c r="F1436" s="31"/>
      <c r="G1436" s="31"/>
      <c r="I1436" s="31"/>
      <c r="P1436" s="31"/>
      <c r="Q1436" s="31"/>
      <c r="S1436" s="31"/>
      <c r="V1436" s="31"/>
      <c r="X1436" s="31"/>
      <c r="Z1436" s="31"/>
      <c r="AB1436" s="57"/>
    </row>
    <row r="1437" spans="1:28" s="19" customFormat="1" ht="15" hidden="1">
      <c r="A1437" s="31"/>
      <c r="B1437" s="59"/>
      <c r="C1437" s="59"/>
      <c r="D1437" s="59"/>
      <c r="E1437" s="59"/>
      <c r="F1437" s="31"/>
      <c r="G1437" s="31"/>
      <c r="I1437" s="31"/>
      <c r="P1437" s="31"/>
      <c r="Q1437" s="31"/>
      <c r="S1437" s="31"/>
      <c r="V1437" s="31"/>
      <c r="X1437" s="31"/>
      <c r="Z1437" s="31"/>
      <c r="AB1437" s="57"/>
    </row>
    <row r="1438" spans="1:28" s="19" customFormat="1" ht="15" hidden="1">
      <c r="A1438" s="31"/>
      <c r="B1438" s="59"/>
      <c r="C1438" s="59"/>
      <c r="D1438" s="59"/>
      <c r="E1438" s="59"/>
      <c r="F1438" s="31"/>
      <c r="G1438" s="31"/>
      <c r="I1438" s="31"/>
      <c r="P1438" s="31"/>
      <c r="Q1438" s="31"/>
      <c r="S1438" s="31"/>
      <c r="V1438" s="31"/>
      <c r="X1438" s="31"/>
      <c r="Z1438" s="31"/>
      <c r="AB1438" s="57"/>
    </row>
    <row r="1439" spans="1:28" s="19" customFormat="1" ht="15" hidden="1">
      <c r="A1439" s="31"/>
      <c r="B1439" s="59"/>
      <c r="C1439" s="59"/>
      <c r="D1439" s="59"/>
      <c r="E1439" s="59"/>
      <c r="F1439" s="31"/>
      <c r="G1439" s="31"/>
      <c r="I1439" s="31"/>
      <c r="P1439" s="31"/>
      <c r="Q1439" s="31"/>
      <c r="S1439" s="31"/>
      <c r="V1439" s="31"/>
      <c r="X1439" s="31"/>
      <c r="Z1439" s="31"/>
      <c r="AB1439" s="57"/>
    </row>
    <row r="1440" spans="1:28" s="19" customFormat="1" ht="15" hidden="1">
      <c r="A1440" s="31"/>
      <c r="B1440" s="59"/>
      <c r="C1440" s="59"/>
      <c r="D1440" s="59"/>
      <c r="E1440" s="59"/>
      <c r="F1440" s="31"/>
      <c r="G1440" s="31"/>
      <c r="I1440" s="31"/>
      <c r="P1440" s="31"/>
      <c r="Q1440" s="31"/>
      <c r="S1440" s="31"/>
      <c r="V1440" s="31"/>
      <c r="X1440" s="31"/>
      <c r="Z1440" s="31"/>
      <c r="AB1440" s="57"/>
    </row>
    <row r="1441" spans="1:28" s="19" customFormat="1" ht="15" hidden="1">
      <c r="A1441" s="31"/>
      <c r="B1441" s="59"/>
      <c r="C1441" s="59"/>
      <c r="D1441" s="59"/>
      <c r="E1441" s="59"/>
      <c r="F1441" s="31"/>
      <c r="G1441" s="31"/>
      <c r="I1441" s="31"/>
      <c r="P1441" s="31"/>
      <c r="Q1441" s="31"/>
      <c r="S1441" s="31"/>
      <c r="V1441" s="31"/>
      <c r="X1441" s="31"/>
      <c r="Z1441" s="31"/>
      <c r="AB1441" s="57"/>
    </row>
    <row r="1442" spans="1:28" s="19" customFormat="1" ht="15" hidden="1">
      <c r="A1442" s="31"/>
      <c r="B1442" s="59"/>
      <c r="C1442" s="59"/>
      <c r="D1442" s="59"/>
      <c r="E1442" s="59"/>
      <c r="F1442" s="31"/>
      <c r="G1442" s="31"/>
      <c r="I1442" s="31"/>
      <c r="P1442" s="31"/>
      <c r="Q1442" s="31"/>
      <c r="S1442" s="31"/>
      <c r="V1442" s="31"/>
      <c r="X1442" s="31"/>
      <c r="Z1442" s="31"/>
      <c r="AB1442" s="57"/>
    </row>
    <row r="1443" spans="1:28" s="19" customFormat="1" ht="15" hidden="1">
      <c r="A1443" s="31"/>
      <c r="B1443" s="59"/>
      <c r="C1443" s="59"/>
      <c r="D1443" s="59"/>
      <c r="E1443" s="59"/>
      <c r="F1443" s="31"/>
      <c r="G1443" s="31"/>
      <c r="I1443" s="31"/>
      <c r="P1443" s="31"/>
      <c r="Q1443" s="31"/>
      <c r="S1443" s="31"/>
      <c r="V1443" s="31"/>
      <c r="X1443" s="31"/>
      <c r="Z1443" s="31"/>
      <c r="AB1443" s="57"/>
    </row>
    <row r="1444" spans="1:28" s="19" customFormat="1" ht="15" hidden="1">
      <c r="A1444" s="31"/>
      <c r="B1444" s="59"/>
      <c r="C1444" s="59"/>
      <c r="D1444" s="59"/>
      <c r="E1444" s="59"/>
      <c r="F1444" s="31"/>
      <c r="G1444" s="31"/>
      <c r="I1444" s="31"/>
      <c r="P1444" s="31"/>
      <c r="Q1444" s="31"/>
      <c r="S1444" s="31"/>
      <c r="V1444" s="31"/>
      <c r="X1444" s="31"/>
      <c r="Z1444" s="31"/>
      <c r="AB1444" s="57"/>
    </row>
    <row r="1445" spans="1:28" s="19" customFormat="1" ht="15" hidden="1">
      <c r="A1445" s="31"/>
      <c r="B1445" s="59"/>
      <c r="C1445" s="59"/>
      <c r="D1445" s="59"/>
      <c r="E1445" s="59"/>
      <c r="F1445" s="31"/>
      <c r="G1445" s="31"/>
      <c r="I1445" s="31"/>
      <c r="P1445" s="31"/>
      <c r="Q1445" s="31"/>
      <c r="S1445" s="31"/>
      <c r="V1445" s="31"/>
      <c r="X1445" s="31"/>
      <c r="Z1445" s="31"/>
      <c r="AB1445" s="57"/>
    </row>
    <row r="1446" spans="1:28" s="19" customFormat="1" ht="15" hidden="1">
      <c r="A1446" s="31"/>
      <c r="B1446" s="59"/>
      <c r="C1446" s="59"/>
      <c r="D1446" s="59"/>
      <c r="E1446" s="59"/>
      <c r="F1446" s="31"/>
      <c r="G1446" s="31"/>
      <c r="I1446" s="31"/>
      <c r="P1446" s="31"/>
      <c r="Q1446" s="31"/>
      <c r="S1446" s="31"/>
      <c r="V1446" s="31"/>
      <c r="X1446" s="31"/>
      <c r="Z1446" s="31"/>
      <c r="AB1446" s="57"/>
    </row>
    <row r="1447" spans="1:28" s="19" customFormat="1" ht="15" hidden="1">
      <c r="A1447" s="31"/>
      <c r="B1447" s="59"/>
      <c r="C1447" s="59"/>
      <c r="D1447" s="59"/>
      <c r="E1447" s="59"/>
      <c r="F1447" s="31"/>
      <c r="G1447" s="31"/>
      <c r="I1447" s="31"/>
      <c r="P1447" s="31"/>
      <c r="Q1447" s="31"/>
      <c r="S1447" s="31"/>
      <c r="V1447" s="31"/>
      <c r="X1447" s="31"/>
      <c r="Z1447" s="31"/>
      <c r="AB1447" s="57"/>
    </row>
    <row r="1448" spans="1:28" s="19" customFormat="1" ht="15" hidden="1">
      <c r="A1448" s="31"/>
      <c r="B1448" s="59"/>
      <c r="C1448" s="59"/>
      <c r="D1448" s="59"/>
      <c r="E1448" s="59"/>
      <c r="F1448" s="31"/>
      <c r="G1448" s="31"/>
      <c r="I1448" s="31"/>
      <c r="P1448" s="31"/>
      <c r="Q1448" s="31"/>
      <c r="S1448" s="31"/>
      <c r="V1448" s="31"/>
      <c r="X1448" s="31"/>
      <c r="Z1448" s="31"/>
      <c r="AB1448" s="57"/>
    </row>
    <row r="1449" spans="1:28" s="19" customFormat="1" ht="15" hidden="1">
      <c r="A1449" s="31"/>
      <c r="B1449" s="59"/>
      <c r="C1449" s="59"/>
      <c r="D1449" s="59"/>
      <c r="E1449" s="59"/>
      <c r="F1449" s="31"/>
      <c r="G1449" s="31"/>
      <c r="I1449" s="31"/>
      <c r="P1449" s="31"/>
      <c r="Q1449" s="31"/>
      <c r="S1449" s="31"/>
      <c r="V1449" s="31"/>
      <c r="X1449" s="31"/>
      <c r="Z1449" s="31"/>
      <c r="AB1449" s="57"/>
    </row>
    <row r="1450" spans="1:28" s="19" customFormat="1" ht="15" hidden="1">
      <c r="A1450" s="31"/>
      <c r="B1450" s="59"/>
      <c r="C1450" s="59"/>
      <c r="D1450" s="59"/>
      <c r="E1450" s="59"/>
      <c r="F1450" s="31"/>
      <c r="G1450" s="31"/>
      <c r="I1450" s="31"/>
      <c r="P1450" s="31"/>
      <c r="Q1450" s="31"/>
      <c r="S1450" s="31"/>
      <c r="V1450" s="31"/>
      <c r="X1450" s="31"/>
      <c r="Z1450" s="31"/>
      <c r="AB1450" s="57"/>
    </row>
    <row r="1451" spans="1:28" s="19" customFormat="1" ht="15" hidden="1">
      <c r="A1451" s="31"/>
      <c r="B1451" s="59"/>
      <c r="C1451" s="59"/>
      <c r="D1451" s="59"/>
      <c r="E1451" s="59"/>
      <c r="F1451" s="31"/>
      <c r="G1451" s="31"/>
      <c r="I1451" s="31"/>
      <c r="P1451" s="31"/>
      <c r="Q1451" s="31"/>
      <c r="S1451" s="31"/>
      <c r="V1451" s="31"/>
      <c r="X1451" s="31"/>
      <c r="Z1451" s="31"/>
      <c r="AB1451" s="57"/>
    </row>
    <row r="1452" spans="1:28" s="19" customFormat="1" ht="15" hidden="1">
      <c r="A1452" s="31"/>
      <c r="B1452" s="59"/>
      <c r="C1452" s="59"/>
      <c r="D1452" s="59"/>
      <c r="E1452" s="59"/>
      <c r="F1452" s="31"/>
      <c r="G1452" s="31"/>
      <c r="I1452" s="31"/>
      <c r="P1452" s="31"/>
      <c r="Q1452" s="31"/>
      <c r="S1452" s="31"/>
      <c r="V1452" s="31"/>
      <c r="X1452" s="31"/>
      <c r="Z1452" s="31"/>
      <c r="AB1452" s="57"/>
    </row>
    <row r="1453" spans="1:28" s="19" customFormat="1" ht="15" hidden="1">
      <c r="A1453" s="31"/>
      <c r="B1453" s="59"/>
      <c r="C1453" s="59"/>
      <c r="D1453" s="59"/>
      <c r="E1453" s="59"/>
      <c r="F1453" s="31"/>
      <c r="G1453" s="31"/>
      <c r="I1453" s="31"/>
      <c r="P1453" s="31"/>
      <c r="Q1453" s="31"/>
      <c r="S1453" s="31"/>
      <c r="V1453" s="31"/>
      <c r="X1453" s="31"/>
      <c r="Z1453" s="31"/>
      <c r="AB1453" s="57"/>
    </row>
    <row r="1454" spans="1:28" s="19" customFormat="1" ht="15" hidden="1">
      <c r="A1454" s="31"/>
      <c r="B1454" s="59"/>
      <c r="C1454" s="59"/>
      <c r="D1454" s="59"/>
      <c r="E1454" s="59"/>
      <c r="F1454" s="31"/>
      <c r="G1454" s="31"/>
      <c r="I1454" s="31"/>
      <c r="P1454" s="31"/>
      <c r="Q1454" s="31"/>
      <c r="S1454" s="31"/>
      <c r="V1454" s="31"/>
      <c r="X1454" s="31"/>
      <c r="Z1454" s="31"/>
      <c r="AB1454" s="57"/>
    </row>
    <row r="1455" spans="1:28" s="19" customFormat="1" ht="15" hidden="1">
      <c r="A1455" s="31"/>
      <c r="B1455" s="59"/>
      <c r="C1455" s="59"/>
      <c r="D1455" s="59"/>
      <c r="E1455" s="59"/>
      <c r="F1455" s="31"/>
      <c r="G1455" s="31"/>
      <c r="I1455" s="31"/>
      <c r="P1455" s="31"/>
      <c r="Q1455" s="31"/>
      <c r="S1455" s="31"/>
      <c r="V1455" s="31"/>
      <c r="X1455" s="31"/>
      <c r="Z1455" s="31"/>
      <c r="AB1455" s="57"/>
    </row>
    <row r="1456" spans="1:28" s="19" customFormat="1" ht="15" hidden="1">
      <c r="A1456" s="31"/>
      <c r="B1456" s="59"/>
      <c r="C1456" s="59"/>
      <c r="D1456" s="59"/>
      <c r="E1456" s="59"/>
      <c r="F1456" s="31"/>
      <c r="G1456" s="31"/>
      <c r="I1456" s="31"/>
      <c r="P1456" s="31"/>
      <c r="Q1456" s="31"/>
      <c r="S1456" s="31"/>
      <c r="V1456" s="31"/>
      <c r="X1456" s="31"/>
      <c r="Z1456" s="31"/>
      <c r="AB1456" s="57"/>
    </row>
    <row r="1457" spans="1:28" s="19" customFormat="1" ht="15" hidden="1">
      <c r="A1457" s="31"/>
      <c r="B1457" s="59"/>
      <c r="C1457" s="59"/>
      <c r="D1457" s="59"/>
      <c r="E1457" s="59"/>
      <c r="F1457" s="31"/>
      <c r="G1457" s="31"/>
      <c r="I1457" s="31"/>
      <c r="P1457" s="31"/>
      <c r="Q1457" s="31"/>
      <c r="S1457" s="31"/>
      <c r="V1457" s="31"/>
      <c r="X1457" s="31"/>
      <c r="Z1457" s="31"/>
      <c r="AB1457" s="57"/>
    </row>
    <row r="1458" spans="1:28" s="19" customFormat="1" ht="15" hidden="1">
      <c r="A1458" s="31"/>
      <c r="B1458" s="59"/>
      <c r="C1458" s="59"/>
      <c r="D1458" s="59"/>
      <c r="E1458" s="59"/>
      <c r="F1458" s="31"/>
      <c r="G1458" s="31"/>
      <c r="I1458" s="31"/>
      <c r="P1458" s="31"/>
      <c r="Q1458" s="31"/>
      <c r="S1458" s="31"/>
      <c r="V1458" s="31"/>
      <c r="X1458" s="31"/>
      <c r="Z1458" s="31"/>
      <c r="AB1458" s="57"/>
    </row>
    <row r="1459" spans="1:28" s="19" customFormat="1" ht="15" hidden="1">
      <c r="A1459" s="31"/>
      <c r="B1459" s="59"/>
      <c r="C1459" s="59"/>
      <c r="D1459" s="59"/>
      <c r="E1459" s="59"/>
      <c r="F1459" s="31"/>
      <c r="G1459" s="31"/>
      <c r="I1459" s="31"/>
      <c r="P1459" s="31"/>
      <c r="Q1459" s="31"/>
      <c r="S1459" s="31"/>
      <c r="V1459" s="31"/>
      <c r="X1459" s="31"/>
      <c r="Z1459" s="31"/>
      <c r="AB1459" s="57"/>
    </row>
    <row r="1460" spans="1:28" s="19" customFormat="1" ht="15" hidden="1">
      <c r="A1460" s="31"/>
      <c r="B1460" s="59"/>
      <c r="C1460" s="59"/>
      <c r="D1460" s="59"/>
      <c r="E1460" s="59"/>
      <c r="F1460" s="31"/>
      <c r="G1460" s="31"/>
      <c r="I1460" s="31"/>
      <c r="P1460" s="31"/>
      <c r="Q1460" s="31"/>
      <c r="S1460" s="31"/>
      <c r="V1460" s="31"/>
      <c r="X1460" s="31"/>
      <c r="Z1460" s="31"/>
      <c r="AB1460" s="57"/>
    </row>
    <row r="1461" spans="1:28" s="19" customFormat="1" ht="15" hidden="1">
      <c r="A1461" s="31"/>
      <c r="B1461" s="59"/>
      <c r="C1461" s="59"/>
      <c r="D1461" s="59"/>
      <c r="E1461" s="59"/>
      <c r="F1461" s="31"/>
      <c r="G1461" s="31"/>
      <c r="I1461" s="31"/>
      <c r="P1461" s="31"/>
      <c r="Q1461" s="31"/>
      <c r="S1461" s="31"/>
      <c r="V1461" s="31"/>
      <c r="X1461" s="31"/>
      <c r="Z1461" s="31"/>
      <c r="AB1461" s="57"/>
    </row>
    <row r="1462" spans="1:28" s="19" customFormat="1" ht="15" hidden="1">
      <c r="A1462" s="31"/>
      <c r="B1462" s="59"/>
      <c r="C1462" s="59"/>
      <c r="D1462" s="59"/>
      <c r="E1462" s="59"/>
      <c r="F1462" s="31"/>
      <c r="G1462" s="31"/>
      <c r="I1462" s="31"/>
      <c r="P1462" s="31"/>
      <c r="Q1462" s="31"/>
      <c r="S1462" s="31"/>
      <c r="V1462" s="31"/>
      <c r="X1462" s="31"/>
      <c r="Z1462" s="31"/>
      <c r="AB1462" s="57"/>
    </row>
    <row r="1463" spans="1:28" s="19" customFormat="1" ht="15" hidden="1">
      <c r="A1463" s="31"/>
      <c r="B1463" s="59"/>
      <c r="C1463" s="59"/>
      <c r="D1463" s="59"/>
      <c r="E1463" s="59"/>
      <c r="F1463" s="31"/>
      <c r="G1463" s="31"/>
      <c r="I1463" s="31"/>
      <c r="P1463" s="31"/>
      <c r="Q1463" s="31"/>
      <c r="S1463" s="31"/>
      <c r="V1463" s="31"/>
      <c r="X1463" s="31"/>
      <c r="Z1463" s="31"/>
      <c r="AB1463" s="57"/>
    </row>
    <row r="1464" spans="1:28" s="19" customFormat="1" ht="15" hidden="1">
      <c r="A1464" s="31"/>
      <c r="B1464" s="59"/>
      <c r="C1464" s="59"/>
      <c r="D1464" s="59"/>
      <c r="E1464" s="59"/>
      <c r="F1464" s="31"/>
      <c r="G1464" s="31"/>
      <c r="I1464" s="31"/>
      <c r="P1464" s="31"/>
      <c r="Q1464" s="31"/>
      <c r="S1464" s="31"/>
      <c r="V1464" s="31"/>
      <c r="X1464" s="31"/>
      <c r="Z1464" s="31"/>
      <c r="AB1464" s="57"/>
    </row>
    <row r="1465" spans="1:28" s="19" customFormat="1" ht="15" hidden="1">
      <c r="A1465" s="31"/>
      <c r="B1465" s="59"/>
      <c r="C1465" s="59"/>
      <c r="D1465" s="59"/>
      <c r="E1465" s="59"/>
      <c r="F1465" s="31"/>
      <c r="G1465" s="31"/>
      <c r="I1465" s="31"/>
      <c r="P1465" s="31"/>
      <c r="Q1465" s="31"/>
      <c r="S1465" s="31"/>
      <c r="V1465" s="31"/>
      <c r="X1465" s="31"/>
      <c r="Z1465" s="31"/>
      <c r="AB1465" s="57"/>
    </row>
    <row r="1466" spans="1:28" s="19" customFormat="1" ht="15" hidden="1">
      <c r="A1466" s="31"/>
      <c r="B1466" s="59"/>
      <c r="C1466" s="59"/>
      <c r="D1466" s="59"/>
      <c r="E1466" s="59"/>
      <c r="F1466" s="31"/>
      <c r="G1466" s="31"/>
      <c r="I1466" s="31"/>
      <c r="P1466" s="31"/>
      <c r="Q1466" s="31"/>
      <c r="S1466" s="31"/>
      <c r="V1466" s="31"/>
      <c r="X1466" s="31"/>
      <c r="Z1466" s="31"/>
      <c r="AB1466" s="57"/>
    </row>
    <row r="1467" spans="1:28" s="19" customFormat="1" ht="15" hidden="1">
      <c r="A1467" s="31"/>
      <c r="B1467" s="59"/>
      <c r="C1467" s="59"/>
      <c r="D1467" s="59"/>
      <c r="E1467" s="59"/>
      <c r="F1467" s="31"/>
      <c r="G1467" s="31"/>
      <c r="I1467" s="31"/>
      <c r="P1467" s="31"/>
      <c r="Q1467" s="31"/>
      <c r="S1467" s="31"/>
      <c r="V1467" s="31"/>
      <c r="X1467" s="31"/>
      <c r="Z1467" s="31"/>
      <c r="AB1467" s="57"/>
    </row>
    <row r="1468" spans="1:28" s="19" customFormat="1" ht="15" hidden="1">
      <c r="A1468" s="31"/>
      <c r="B1468" s="59"/>
      <c r="C1468" s="59"/>
      <c r="D1468" s="59"/>
      <c r="E1468" s="59"/>
      <c r="F1468" s="31"/>
      <c r="G1468" s="31"/>
      <c r="I1468" s="31"/>
      <c r="P1468" s="31"/>
      <c r="Q1468" s="31"/>
      <c r="S1468" s="31"/>
      <c r="V1468" s="31"/>
      <c r="X1468" s="31"/>
      <c r="Z1468" s="31"/>
      <c r="AB1468" s="57"/>
    </row>
    <row r="1469" spans="1:28" s="19" customFormat="1" ht="15" hidden="1">
      <c r="A1469" s="31"/>
      <c r="B1469" s="59"/>
      <c r="C1469" s="59"/>
      <c r="D1469" s="59"/>
      <c r="E1469" s="59"/>
      <c r="F1469" s="31"/>
      <c r="G1469" s="31"/>
      <c r="I1469" s="31"/>
      <c r="P1469" s="31"/>
      <c r="Q1469" s="31"/>
      <c r="S1469" s="31"/>
      <c r="V1469" s="31"/>
      <c r="X1469" s="31"/>
      <c r="Z1469" s="31"/>
      <c r="AB1469" s="57"/>
    </row>
    <row r="1470" spans="1:28" s="19" customFormat="1" ht="15" hidden="1">
      <c r="A1470" s="31"/>
      <c r="B1470" s="59"/>
      <c r="C1470" s="59"/>
      <c r="D1470" s="59"/>
      <c r="E1470" s="59"/>
      <c r="F1470" s="31"/>
      <c r="G1470" s="31"/>
      <c r="I1470" s="31"/>
      <c r="P1470" s="31"/>
      <c r="Q1470" s="31"/>
      <c r="S1470" s="31"/>
      <c r="V1470" s="31"/>
      <c r="X1470" s="31"/>
      <c r="Z1470" s="31"/>
      <c r="AB1470" s="57"/>
    </row>
    <row r="1471" spans="1:28" s="19" customFormat="1" ht="15" hidden="1">
      <c r="A1471" s="31"/>
      <c r="B1471" s="59"/>
      <c r="C1471" s="59"/>
      <c r="D1471" s="59"/>
      <c r="E1471" s="59"/>
      <c r="F1471" s="31"/>
      <c r="G1471" s="31"/>
      <c r="I1471" s="31"/>
      <c r="P1471" s="31"/>
      <c r="Q1471" s="31"/>
      <c r="S1471" s="31"/>
      <c r="V1471" s="31"/>
      <c r="X1471" s="31"/>
      <c r="Z1471" s="31"/>
      <c r="AB1471" s="57"/>
    </row>
    <row r="1472" spans="1:28" s="19" customFormat="1" ht="15" hidden="1">
      <c r="A1472" s="31"/>
      <c r="B1472" s="59"/>
      <c r="C1472" s="59"/>
      <c r="D1472" s="59"/>
      <c r="E1472" s="59"/>
      <c r="F1472" s="31"/>
      <c r="G1472" s="31"/>
      <c r="I1472" s="31"/>
      <c r="P1472" s="31"/>
      <c r="Q1472" s="31"/>
      <c r="S1472" s="31"/>
      <c r="V1472" s="31"/>
      <c r="X1472" s="31"/>
      <c r="Z1472" s="31"/>
      <c r="AB1472" s="57"/>
    </row>
    <row r="1473" spans="1:28" s="19" customFormat="1" ht="15" hidden="1">
      <c r="A1473" s="31"/>
      <c r="B1473" s="59"/>
      <c r="C1473" s="59"/>
      <c r="D1473" s="59"/>
      <c r="E1473" s="59"/>
      <c r="F1473" s="31"/>
      <c r="G1473" s="31"/>
      <c r="I1473" s="31"/>
      <c r="P1473" s="31"/>
      <c r="Q1473" s="31"/>
      <c r="S1473" s="31"/>
      <c r="V1473" s="31"/>
      <c r="X1473" s="31"/>
      <c r="Z1473" s="31"/>
      <c r="AB1473" s="57"/>
    </row>
    <row r="1474" spans="1:28" s="19" customFormat="1" ht="15" hidden="1">
      <c r="A1474" s="31"/>
      <c r="B1474" s="59"/>
      <c r="C1474" s="59"/>
      <c r="D1474" s="59"/>
      <c r="E1474" s="59"/>
      <c r="F1474" s="31"/>
      <c r="G1474" s="31"/>
      <c r="I1474" s="31"/>
      <c r="P1474" s="31"/>
      <c r="Q1474" s="31"/>
      <c r="S1474" s="31"/>
      <c r="V1474" s="31"/>
      <c r="X1474" s="31"/>
      <c r="Z1474" s="31"/>
      <c r="AB1474" s="57"/>
    </row>
    <row r="1475" spans="1:28" s="19" customFormat="1" ht="15" hidden="1">
      <c r="A1475" s="31"/>
      <c r="B1475" s="59"/>
      <c r="C1475" s="59"/>
      <c r="D1475" s="59"/>
      <c r="E1475" s="59"/>
      <c r="F1475" s="31"/>
      <c r="G1475" s="31"/>
      <c r="I1475" s="31"/>
      <c r="P1475" s="31"/>
      <c r="Q1475" s="31"/>
      <c r="S1475" s="31"/>
      <c r="V1475" s="31"/>
      <c r="X1475" s="31"/>
      <c r="Z1475" s="31"/>
      <c r="AB1475" s="57"/>
    </row>
    <row r="1476" spans="1:28" s="19" customFormat="1" ht="15" hidden="1">
      <c r="A1476" s="31"/>
      <c r="B1476" s="59"/>
      <c r="C1476" s="59"/>
      <c r="D1476" s="59"/>
      <c r="E1476" s="59"/>
      <c r="F1476" s="31"/>
      <c r="G1476" s="31"/>
      <c r="I1476" s="31"/>
      <c r="P1476" s="31"/>
      <c r="Q1476" s="31"/>
      <c r="S1476" s="31"/>
      <c r="V1476" s="31"/>
      <c r="X1476" s="31"/>
      <c r="Z1476" s="31"/>
      <c r="AB1476" s="57"/>
    </row>
    <row r="1477" spans="1:28" s="19" customFormat="1" ht="15" hidden="1">
      <c r="A1477" s="31"/>
      <c r="B1477" s="59"/>
      <c r="C1477" s="59"/>
      <c r="D1477" s="59"/>
      <c r="E1477" s="59"/>
      <c r="F1477" s="31"/>
      <c r="G1477" s="31"/>
      <c r="I1477" s="31"/>
      <c r="P1477" s="31"/>
      <c r="Q1477" s="31"/>
      <c r="S1477" s="31"/>
      <c r="V1477" s="31"/>
      <c r="X1477" s="31"/>
      <c r="Z1477" s="31"/>
      <c r="AB1477" s="57"/>
    </row>
    <row r="1478" spans="1:28" s="19" customFormat="1" ht="15" hidden="1">
      <c r="A1478" s="31"/>
      <c r="B1478" s="59"/>
      <c r="C1478" s="59"/>
      <c r="D1478" s="59"/>
      <c r="E1478" s="59"/>
      <c r="F1478" s="31"/>
      <c r="G1478" s="31"/>
      <c r="I1478" s="31"/>
      <c r="P1478" s="31"/>
      <c r="Q1478" s="31"/>
      <c r="S1478" s="31"/>
      <c r="V1478" s="31"/>
      <c r="X1478" s="31"/>
      <c r="Z1478" s="31"/>
      <c r="AB1478" s="57"/>
    </row>
    <row r="1479" spans="1:28" s="19" customFormat="1" ht="15" hidden="1">
      <c r="A1479" s="31"/>
      <c r="B1479" s="59"/>
      <c r="C1479" s="59"/>
      <c r="D1479" s="59"/>
      <c r="E1479" s="59"/>
      <c r="F1479" s="31"/>
      <c r="G1479" s="31"/>
      <c r="I1479" s="31"/>
      <c r="P1479" s="31"/>
      <c r="Q1479" s="31"/>
      <c r="S1479" s="31"/>
      <c r="V1479" s="31"/>
      <c r="X1479" s="31"/>
      <c r="Z1479" s="31"/>
      <c r="AB1479" s="57"/>
    </row>
    <row r="1480" spans="1:28" s="19" customFormat="1" ht="15" hidden="1">
      <c r="A1480" s="31"/>
      <c r="B1480" s="59"/>
      <c r="C1480" s="59"/>
      <c r="D1480" s="59"/>
      <c r="E1480" s="59"/>
      <c r="F1480" s="31"/>
      <c r="G1480" s="31"/>
      <c r="I1480" s="31"/>
      <c r="P1480" s="31"/>
      <c r="Q1480" s="31"/>
      <c r="S1480" s="31"/>
      <c r="V1480" s="31"/>
      <c r="X1480" s="31"/>
      <c r="Z1480" s="31"/>
      <c r="AB1480" s="57"/>
    </row>
    <row r="1481" spans="1:28" s="19" customFormat="1" ht="15" hidden="1">
      <c r="A1481" s="31"/>
      <c r="B1481" s="59"/>
      <c r="C1481" s="59"/>
      <c r="D1481" s="59"/>
      <c r="E1481" s="59"/>
      <c r="F1481" s="31"/>
      <c r="G1481" s="31"/>
      <c r="I1481" s="31"/>
      <c r="P1481" s="31"/>
      <c r="Q1481" s="31"/>
      <c r="S1481" s="31"/>
      <c r="V1481" s="31"/>
      <c r="X1481" s="31"/>
      <c r="Z1481" s="31"/>
      <c r="AB1481" s="57"/>
    </row>
    <row r="1482" spans="1:28" s="19" customFormat="1" ht="15" hidden="1">
      <c r="A1482" s="31"/>
      <c r="B1482" s="59"/>
      <c r="C1482" s="59"/>
      <c r="D1482" s="59"/>
      <c r="E1482" s="59"/>
      <c r="F1482" s="31"/>
      <c r="G1482" s="31"/>
      <c r="I1482" s="31"/>
      <c r="P1482" s="31"/>
      <c r="Q1482" s="31"/>
      <c r="S1482" s="31"/>
      <c r="V1482" s="31"/>
      <c r="X1482" s="31"/>
      <c r="Z1482" s="31"/>
      <c r="AB1482" s="57"/>
    </row>
    <row r="1483" spans="1:28" s="19" customFormat="1" ht="15" hidden="1">
      <c r="A1483" s="31"/>
      <c r="B1483" s="59"/>
      <c r="C1483" s="59"/>
      <c r="D1483" s="59"/>
      <c r="E1483" s="59"/>
      <c r="F1483" s="31"/>
      <c r="G1483" s="31"/>
      <c r="I1483" s="31"/>
      <c r="P1483" s="31"/>
      <c r="Q1483" s="31"/>
      <c r="S1483" s="31"/>
      <c r="V1483" s="31"/>
      <c r="X1483" s="31"/>
      <c r="Z1483" s="31"/>
      <c r="AB1483" s="57"/>
    </row>
    <row r="1484" spans="1:28" s="19" customFormat="1" ht="15" hidden="1">
      <c r="A1484" s="31"/>
      <c r="B1484" s="59"/>
      <c r="C1484" s="59"/>
      <c r="D1484" s="59"/>
      <c r="E1484" s="59"/>
      <c r="F1484" s="31"/>
      <c r="G1484" s="31"/>
      <c r="I1484" s="31"/>
      <c r="P1484" s="31"/>
      <c r="Q1484" s="31"/>
      <c r="S1484" s="31"/>
      <c r="V1484" s="31"/>
      <c r="X1484" s="31"/>
      <c r="Z1484" s="31"/>
      <c r="AB1484" s="57"/>
    </row>
    <row r="1485" spans="1:28" s="19" customFormat="1" ht="15" hidden="1">
      <c r="A1485" s="31"/>
      <c r="B1485" s="59"/>
      <c r="C1485" s="59"/>
      <c r="D1485" s="59"/>
      <c r="E1485" s="59"/>
      <c r="F1485" s="31"/>
      <c r="G1485" s="31"/>
      <c r="I1485" s="31"/>
      <c r="P1485" s="31"/>
      <c r="Q1485" s="31"/>
      <c r="S1485" s="31"/>
      <c r="V1485" s="31"/>
      <c r="X1485" s="31"/>
      <c r="Z1485" s="31"/>
      <c r="AB1485" s="57"/>
    </row>
    <row r="1486" spans="1:28" s="19" customFormat="1" ht="15" hidden="1">
      <c r="A1486" s="31"/>
      <c r="B1486" s="59"/>
      <c r="C1486" s="59"/>
      <c r="D1486" s="59"/>
      <c r="E1486" s="59"/>
      <c r="F1486" s="31"/>
      <c r="G1486" s="31"/>
      <c r="I1486" s="31"/>
      <c r="P1486" s="31"/>
      <c r="Q1486" s="31"/>
      <c r="S1486" s="31"/>
      <c r="V1486" s="31"/>
      <c r="X1486" s="31"/>
      <c r="Z1486" s="31"/>
      <c r="AB1486" s="57"/>
    </row>
    <row r="1487" spans="1:28" s="19" customFormat="1" ht="15" hidden="1">
      <c r="A1487" s="31"/>
      <c r="B1487" s="59"/>
      <c r="C1487" s="59"/>
      <c r="D1487" s="59"/>
      <c r="E1487" s="59"/>
      <c r="F1487" s="31"/>
      <c r="G1487" s="31"/>
      <c r="I1487" s="31"/>
      <c r="P1487" s="31"/>
      <c r="Q1487" s="31"/>
      <c r="S1487" s="31"/>
      <c r="V1487" s="31"/>
      <c r="X1487" s="31"/>
      <c r="Z1487" s="31"/>
      <c r="AB1487" s="57"/>
    </row>
    <row r="1488" spans="1:28" s="19" customFormat="1" ht="15" hidden="1">
      <c r="A1488" s="31"/>
      <c r="B1488" s="59"/>
      <c r="C1488" s="59"/>
      <c r="D1488" s="59"/>
      <c r="E1488" s="59"/>
      <c r="F1488" s="31"/>
      <c r="G1488" s="31"/>
      <c r="I1488" s="31"/>
      <c r="P1488" s="31"/>
      <c r="Q1488" s="31"/>
      <c r="S1488" s="31"/>
      <c r="V1488" s="31"/>
      <c r="X1488" s="31"/>
      <c r="Z1488" s="31"/>
      <c r="AB1488" s="57"/>
    </row>
    <row r="1489" spans="1:28" s="19" customFormat="1" ht="15" hidden="1">
      <c r="A1489" s="31"/>
      <c r="B1489" s="59"/>
      <c r="C1489" s="59"/>
      <c r="D1489" s="59"/>
      <c r="E1489" s="59"/>
      <c r="F1489" s="31"/>
      <c r="G1489" s="31"/>
      <c r="I1489" s="31"/>
      <c r="P1489" s="31"/>
      <c r="Q1489" s="31"/>
      <c r="S1489" s="31"/>
      <c r="V1489" s="31"/>
      <c r="X1489" s="31"/>
      <c r="Z1489" s="31"/>
      <c r="AB1489" s="57"/>
    </row>
    <row r="1490" spans="1:28" s="19" customFormat="1" ht="15" hidden="1">
      <c r="A1490" s="31"/>
      <c r="B1490" s="59"/>
      <c r="C1490" s="59"/>
      <c r="D1490" s="59"/>
      <c r="E1490" s="59"/>
      <c r="F1490" s="31"/>
      <c r="G1490" s="31"/>
      <c r="I1490" s="31"/>
      <c r="P1490" s="31"/>
      <c r="Q1490" s="31"/>
      <c r="S1490" s="31"/>
      <c r="V1490" s="31"/>
      <c r="X1490" s="31"/>
      <c r="Z1490" s="31"/>
      <c r="AB1490" s="57"/>
    </row>
    <row r="1491" spans="1:28" s="19" customFormat="1" ht="15" hidden="1">
      <c r="A1491" s="31"/>
      <c r="B1491" s="59"/>
      <c r="C1491" s="59"/>
      <c r="D1491" s="59"/>
      <c r="E1491" s="59"/>
      <c r="F1491" s="31"/>
      <c r="G1491" s="31"/>
      <c r="I1491" s="31"/>
      <c r="P1491" s="31"/>
      <c r="Q1491" s="31"/>
      <c r="S1491" s="31"/>
      <c r="V1491" s="31"/>
      <c r="X1491" s="31"/>
      <c r="Z1491" s="31"/>
      <c r="AB1491" s="57"/>
    </row>
    <row r="1492" spans="1:28" s="19" customFormat="1" ht="15" hidden="1">
      <c r="A1492" s="31"/>
      <c r="B1492" s="59"/>
      <c r="C1492" s="59"/>
      <c r="D1492" s="59"/>
      <c r="E1492" s="59"/>
      <c r="F1492" s="31"/>
      <c r="G1492" s="31"/>
      <c r="I1492" s="31"/>
      <c r="P1492" s="31"/>
      <c r="Q1492" s="31"/>
      <c r="S1492" s="31"/>
      <c r="V1492" s="31"/>
      <c r="X1492" s="31"/>
      <c r="Z1492" s="31"/>
      <c r="AB1492" s="57"/>
    </row>
    <row r="1493" spans="1:28" s="19" customFormat="1" ht="15" hidden="1">
      <c r="A1493" s="31"/>
      <c r="B1493" s="59"/>
      <c r="C1493" s="59"/>
      <c r="D1493" s="59"/>
      <c r="E1493" s="59"/>
      <c r="F1493" s="31"/>
      <c r="G1493" s="31"/>
      <c r="I1493" s="31"/>
      <c r="P1493" s="31"/>
      <c r="Q1493" s="31"/>
      <c r="S1493" s="31"/>
      <c r="V1493" s="31"/>
      <c r="X1493" s="31"/>
      <c r="Z1493" s="31"/>
      <c r="AB1493" s="57"/>
    </row>
    <row r="1494" spans="1:28" s="19" customFormat="1" ht="15" hidden="1">
      <c r="A1494" s="31"/>
      <c r="B1494" s="59"/>
      <c r="C1494" s="59"/>
      <c r="D1494" s="59"/>
      <c r="E1494" s="59"/>
      <c r="F1494" s="31"/>
      <c r="G1494" s="31"/>
      <c r="I1494" s="31"/>
      <c r="P1494" s="31"/>
      <c r="Q1494" s="31"/>
      <c r="S1494" s="31"/>
      <c r="V1494" s="31"/>
      <c r="X1494" s="31"/>
      <c r="Z1494" s="31"/>
      <c r="AB1494" s="57"/>
    </row>
    <row r="1495" spans="1:28" s="19" customFormat="1" ht="15" hidden="1">
      <c r="A1495" s="31"/>
      <c r="B1495" s="59"/>
      <c r="C1495" s="59"/>
      <c r="D1495" s="59"/>
      <c r="E1495" s="59"/>
      <c r="F1495" s="31"/>
      <c r="G1495" s="31"/>
      <c r="I1495" s="31"/>
      <c r="P1495" s="31"/>
      <c r="Q1495" s="31"/>
      <c r="S1495" s="31"/>
      <c r="V1495" s="31"/>
      <c r="X1495" s="31"/>
      <c r="Z1495" s="31"/>
      <c r="AB1495" s="57"/>
    </row>
    <row r="1496" spans="1:28" s="19" customFormat="1" ht="15" hidden="1">
      <c r="A1496" s="31"/>
      <c r="B1496" s="59"/>
      <c r="C1496" s="59"/>
      <c r="D1496" s="59"/>
      <c r="E1496" s="59"/>
      <c r="F1496" s="31"/>
      <c r="G1496" s="31"/>
      <c r="I1496" s="31"/>
      <c r="P1496" s="31"/>
      <c r="Q1496" s="31"/>
      <c r="S1496" s="31"/>
      <c r="V1496" s="31"/>
      <c r="X1496" s="31"/>
      <c r="Z1496" s="31"/>
      <c r="AB1496" s="57"/>
    </row>
    <row r="1497" spans="1:28" s="19" customFormat="1" ht="15" hidden="1">
      <c r="A1497" s="31"/>
      <c r="B1497" s="59"/>
      <c r="C1497" s="59"/>
      <c r="D1497" s="59"/>
      <c r="E1497" s="59"/>
      <c r="F1497" s="31"/>
      <c r="G1497" s="31"/>
      <c r="I1497" s="31"/>
      <c r="P1497" s="31"/>
      <c r="Q1497" s="31"/>
      <c r="S1497" s="31"/>
      <c r="V1497" s="31"/>
      <c r="X1497" s="31"/>
      <c r="Z1497" s="31"/>
      <c r="AB1497" s="57"/>
    </row>
    <row r="1498" spans="1:28" s="19" customFormat="1" ht="15" hidden="1">
      <c r="A1498" s="31"/>
      <c r="B1498" s="59"/>
      <c r="C1498" s="59"/>
      <c r="D1498" s="59"/>
      <c r="E1498" s="59"/>
      <c r="F1498" s="31"/>
      <c r="G1498" s="31"/>
      <c r="I1498" s="31"/>
      <c r="P1498" s="31"/>
      <c r="Q1498" s="31"/>
      <c r="S1498" s="31"/>
      <c r="V1498" s="31"/>
      <c r="X1498" s="31"/>
      <c r="Z1498" s="31"/>
      <c r="AB1498" s="57"/>
    </row>
    <row r="1499" spans="1:28" s="19" customFormat="1" ht="15" hidden="1">
      <c r="A1499" s="31"/>
      <c r="B1499" s="59"/>
      <c r="C1499" s="59"/>
      <c r="D1499" s="59"/>
      <c r="E1499" s="59"/>
      <c r="F1499" s="31"/>
      <c r="G1499" s="31"/>
      <c r="I1499" s="31"/>
      <c r="P1499" s="31"/>
      <c r="Q1499" s="31"/>
      <c r="S1499" s="31"/>
      <c r="V1499" s="31"/>
      <c r="X1499" s="31"/>
      <c r="Z1499" s="31"/>
      <c r="AB1499" s="57"/>
    </row>
    <row r="1500" spans="1:28" s="19" customFormat="1" ht="15" hidden="1">
      <c r="A1500" s="31"/>
      <c r="B1500" s="59"/>
      <c r="C1500" s="59"/>
      <c r="D1500" s="59"/>
      <c r="E1500" s="59"/>
      <c r="F1500" s="31"/>
      <c r="G1500" s="31"/>
      <c r="I1500" s="31"/>
      <c r="P1500" s="31"/>
      <c r="Q1500" s="31"/>
      <c r="S1500" s="31"/>
      <c r="V1500" s="31"/>
      <c r="X1500" s="31"/>
      <c r="Z1500" s="31"/>
      <c r="AB1500" s="57"/>
    </row>
    <row r="1501" spans="1:28" s="19" customFormat="1" ht="15" hidden="1">
      <c r="A1501" s="31"/>
      <c r="B1501" s="59"/>
      <c r="C1501" s="59"/>
      <c r="D1501" s="59"/>
      <c r="E1501" s="59"/>
      <c r="F1501" s="31"/>
      <c r="G1501" s="31"/>
      <c r="I1501" s="31"/>
      <c r="P1501" s="31"/>
      <c r="Q1501" s="31"/>
      <c r="S1501" s="31"/>
      <c r="V1501" s="31"/>
      <c r="X1501" s="31"/>
      <c r="Z1501" s="31"/>
      <c r="AB1501" s="57"/>
    </row>
    <row r="1502" spans="1:28" s="19" customFormat="1" ht="15" hidden="1">
      <c r="A1502" s="31"/>
      <c r="B1502" s="59"/>
      <c r="C1502" s="59"/>
      <c r="D1502" s="59"/>
      <c r="E1502" s="59"/>
      <c r="F1502" s="31"/>
      <c r="G1502" s="31"/>
      <c r="I1502" s="31"/>
      <c r="P1502" s="31"/>
      <c r="Q1502" s="31"/>
      <c r="S1502" s="31"/>
      <c r="V1502" s="31"/>
      <c r="X1502" s="31"/>
      <c r="Z1502" s="31"/>
      <c r="AB1502" s="57"/>
    </row>
    <row r="1503" spans="1:28" s="19" customFormat="1" ht="15" hidden="1">
      <c r="A1503" s="31"/>
      <c r="B1503" s="59"/>
      <c r="C1503" s="59"/>
      <c r="D1503" s="59"/>
      <c r="E1503" s="59"/>
      <c r="F1503" s="31"/>
      <c r="G1503" s="31"/>
      <c r="I1503" s="31"/>
      <c r="P1503" s="31"/>
      <c r="Q1503" s="31"/>
      <c r="S1503" s="31"/>
      <c r="V1503" s="31"/>
      <c r="X1503" s="31"/>
      <c r="Z1503" s="31"/>
      <c r="AB1503" s="57"/>
    </row>
    <row r="1504" spans="1:28" s="19" customFormat="1" ht="15" hidden="1">
      <c r="A1504" s="31"/>
      <c r="B1504" s="59"/>
      <c r="C1504" s="59"/>
      <c r="D1504" s="59"/>
      <c r="E1504" s="59"/>
      <c r="F1504" s="31"/>
      <c r="G1504" s="31"/>
      <c r="I1504" s="31"/>
      <c r="P1504" s="31"/>
      <c r="Q1504" s="31"/>
      <c r="S1504" s="31"/>
      <c r="V1504" s="31"/>
      <c r="X1504" s="31"/>
      <c r="Z1504" s="31"/>
      <c r="AB1504" s="57"/>
    </row>
    <row r="1505" spans="1:28" s="19" customFormat="1" ht="15" hidden="1">
      <c r="A1505" s="31"/>
      <c r="B1505" s="59"/>
      <c r="C1505" s="59"/>
      <c r="D1505" s="59"/>
      <c r="E1505" s="59"/>
      <c r="F1505" s="31"/>
      <c r="G1505" s="31"/>
      <c r="I1505" s="31"/>
      <c r="P1505" s="31"/>
      <c r="Q1505" s="31"/>
      <c r="S1505" s="31"/>
      <c r="V1505" s="31"/>
      <c r="X1505" s="31"/>
      <c r="Z1505" s="31"/>
      <c r="AB1505" s="57"/>
    </row>
    <row r="1506" spans="1:28" s="19" customFormat="1" ht="15" hidden="1">
      <c r="A1506" s="31"/>
      <c r="B1506" s="59"/>
      <c r="C1506" s="59"/>
      <c r="D1506" s="59"/>
      <c r="E1506" s="59"/>
      <c r="F1506" s="31"/>
      <c r="G1506" s="31"/>
      <c r="I1506" s="31"/>
      <c r="P1506" s="31"/>
      <c r="Q1506" s="31"/>
      <c r="S1506" s="31"/>
      <c r="V1506" s="31"/>
      <c r="X1506" s="31"/>
      <c r="Z1506" s="31"/>
      <c r="AB1506" s="57"/>
    </row>
    <row r="1507" spans="1:28" s="19" customFormat="1" ht="15" hidden="1">
      <c r="A1507" s="31"/>
      <c r="B1507" s="59"/>
      <c r="C1507" s="59"/>
      <c r="D1507" s="59"/>
      <c r="E1507" s="59"/>
      <c r="F1507" s="31"/>
      <c r="G1507" s="31"/>
      <c r="I1507" s="31"/>
      <c r="P1507" s="31"/>
      <c r="Q1507" s="31"/>
      <c r="S1507" s="31"/>
      <c r="V1507" s="31"/>
      <c r="X1507" s="31"/>
      <c r="Z1507" s="31"/>
      <c r="AB1507" s="57"/>
    </row>
    <row r="1508" spans="1:28" s="19" customFormat="1" ht="15" hidden="1">
      <c r="A1508" s="31"/>
      <c r="B1508" s="59"/>
      <c r="C1508" s="59"/>
      <c r="D1508" s="59"/>
      <c r="E1508" s="59"/>
      <c r="F1508" s="31"/>
      <c r="G1508" s="31"/>
      <c r="I1508" s="31"/>
      <c r="P1508" s="31"/>
      <c r="Q1508" s="31"/>
      <c r="S1508" s="31"/>
      <c r="V1508" s="31"/>
      <c r="X1508" s="31"/>
      <c r="Z1508" s="31"/>
      <c r="AB1508" s="57"/>
    </row>
    <row r="1509" spans="1:28" s="19" customFormat="1" ht="15" hidden="1">
      <c r="A1509" s="31"/>
      <c r="B1509" s="59"/>
      <c r="C1509" s="59"/>
      <c r="D1509" s="59"/>
      <c r="E1509" s="59"/>
      <c r="F1509" s="31"/>
      <c r="G1509" s="31"/>
      <c r="I1509" s="31"/>
      <c r="P1509" s="31"/>
      <c r="Q1509" s="31"/>
      <c r="S1509" s="31"/>
      <c r="V1509" s="31"/>
      <c r="X1509" s="31"/>
      <c r="Z1509" s="31"/>
      <c r="AB1509" s="57"/>
    </row>
    <row r="1510" spans="1:28" s="19" customFormat="1" ht="15" hidden="1">
      <c r="A1510" s="31"/>
      <c r="B1510" s="59"/>
      <c r="C1510" s="59"/>
      <c r="D1510" s="59"/>
      <c r="E1510" s="59"/>
      <c r="F1510" s="31"/>
      <c r="G1510" s="31"/>
      <c r="I1510" s="31"/>
      <c r="P1510" s="31"/>
      <c r="Q1510" s="31"/>
      <c r="S1510" s="31"/>
      <c r="V1510" s="31"/>
      <c r="X1510" s="31"/>
      <c r="Z1510" s="31"/>
      <c r="AB1510" s="57"/>
    </row>
    <row r="1511" spans="1:28" s="19" customFormat="1" ht="15" hidden="1">
      <c r="A1511" s="31"/>
      <c r="B1511" s="59"/>
      <c r="C1511" s="59"/>
      <c r="D1511" s="59"/>
      <c r="E1511" s="59"/>
      <c r="F1511" s="31"/>
      <c r="G1511" s="31"/>
      <c r="I1511" s="31"/>
      <c r="P1511" s="31"/>
      <c r="Q1511" s="31"/>
      <c r="S1511" s="31"/>
      <c r="V1511" s="31"/>
      <c r="X1511" s="31"/>
      <c r="Z1511" s="31"/>
      <c r="AB1511" s="57"/>
    </row>
    <row r="1512" spans="1:28" s="19" customFormat="1" ht="15" hidden="1">
      <c r="A1512" s="31"/>
      <c r="B1512" s="59"/>
      <c r="C1512" s="59"/>
      <c r="D1512" s="59"/>
      <c r="E1512" s="59"/>
      <c r="F1512" s="31"/>
      <c r="G1512" s="31"/>
      <c r="I1512" s="31"/>
      <c r="P1512" s="31"/>
      <c r="Q1512" s="31"/>
      <c r="S1512" s="31"/>
      <c r="V1512" s="31"/>
      <c r="X1512" s="31"/>
      <c r="Z1512" s="31"/>
      <c r="AB1512" s="57"/>
    </row>
    <row r="1513" spans="1:28" s="19" customFormat="1" ht="15" hidden="1">
      <c r="A1513" s="31"/>
      <c r="B1513" s="59"/>
      <c r="C1513" s="59"/>
      <c r="D1513" s="59"/>
      <c r="E1513" s="59"/>
      <c r="F1513" s="31"/>
      <c r="G1513" s="31"/>
      <c r="I1513" s="31"/>
      <c r="P1513" s="31"/>
      <c r="Q1513" s="31"/>
      <c r="S1513" s="31"/>
      <c r="V1513" s="31"/>
      <c r="X1513" s="31"/>
      <c r="Z1513" s="31"/>
      <c r="AB1513" s="57"/>
    </row>
    <row r="1514" spans="1:28" s="19" customFormat="1" ht="15" hidden="1">
      <c r="A1514" s="31"/>
      <c r="B1514" s="59"/>
      <c r="C1514" s="59"/>
      <c r="D1514" s="59"/>
      <c r="E1514" s="59"/>
      <c r="F1514" s="31"/>
      <c r="G1514" s="31"/>
      <c r="I1514" s="31"/>
      <c r="P1514" s="31"/>
      <c r="Q1514" s="31"/>
      <c r="S1514" s="31"/>
      <c r="V1514" s="31"/>
      <c r="X1514" s="31"/>
      <c r="Z1514" s="31"/>
      <c r="AB1514" s="57"/>
    </row>
    <row r="1515" spans="1:28" s="19" customFormat="1" ht="15" hidden="1">
      <c r="A1515" s="31"/>
      <c r="B1515" s="59"/>
      <c r="C1515" s="59"/>
      <c r="D1515" s="59"/>
      <c r="E1515" s="59"/>
      <c r="F1515" s="31"/>
      <c r="G1515" s="31"/>
      <c r="I1515" s="31"/>
      <c r="P1515" s="31"/>
      <c r="Q1515" s="31"/>
      <c r="S1515" s="31"/>
      <c r="V1515" s="31"/>
      <c r="X1515" s="31"/>
      <c r="Z1515" s="31"/>
      <c r="AB1515" s="57"/>
    </row>
    <row r="1516" spans="1:28" s="19" customFormat="1" ht="15" hidden="1">
      <c r="A1516" s="31"/>
      <c r="B1516" s="59"/>
      <c r="C1516" s="59"/>
      <c r="D1516" s="59"/>
      <c r="E1516" s="59"/>
      <c r="F1516" s="31"/>
      <c r="G1516" s="31"/>
      <c r="I1516" s="31"/>
      <c r="P1516" s="31"/>
      <c r="Q1516" s="31"/>
      <c r="S1516" s="31"/>
      <c r="V1516" s="31"/>
      <c r="X1516" s="31"/>
      <c r="Z1516" s="31"/>
      <c r="AB1516" s="57"/>
    </row>
    <row r="1517" spans="1:28" s="19" customFormat="1" ht="15" hidden="1">
      <c r="A1517" s="31"/>
      <c r="B1517" s="59"/>
      <c r="C1517" s="59"/>
      <c r="D1517" s="59"/>
      <c r="E1517" s="59"/>
      <c r="F1517" s="31"/>
      <c r="G1517" s="31"/>
      <c r="I1517" s="31"/>
      <c r="P1517" s="31"/>
      <c r="Q1517" s="31"/>
      <c r="S1517" s="31"/>
      <c r="V1517" s="31"/>
      <c r="X1517" s="31"/>
      <c r="Z1517" s="31"/>
      <c r="AB1517" s="57"/>
    </row>
    <row r="1518" spans="1:28" s="19" customFormat="1" ht="15" hidden="1">
      <c r="A1518" s="31"/>
      <c r="B1518" s="59"/>
      <c r="C1518" s="59"/>
      <c r="D1518" s="59"/>
      <c r="E1518" s="59"/>
      <c r="F1518" s="31"/>
      <c r="G1518" s="31"/>
      <c r="I1518" s="31"/>
      <c r="P1518" s="31"/>
      <c r="Q1518" s="31"/>
      <c r="S1518" s="31"/>
      <c r="V1518" s="31"/>
      <c r="X1518" s="31"/>
      <c r="Z1518" s="31"/>
      <c r="AB1518" s="57"/>
    </row>
    <row r="1519" spans="1:28" s="19" customFormat="1" ht="15" hidden="1">
      <c r="A1519" s="31"/>
      <c r="B1519" s="59"/>
      <c r="C1519" s="59"/>
      <c r="D1519" s="59"/>
      <c r="E1519" s="59"/>
      <c r="F1519" s="31"/>
      <c r="G1519" s="31"/>
      <c r="I1519" s="31"/>
      <c r="P1519" s="31"/>
      <c r="Q1519" s="31"/>
      <c r="S1519" s="31"/>
      <c r="V1519" s="31"/>
      <c r="X1519" s="31"/>
      <c r="Z1519" s="31"/>
      <c r="AB1519" s="57"/>
    </row>
    <row r="1520" spans="1:28" s="19" customFormat="1" ht="15" hidden="1">
      <c r="A1520" s="31"/>
      <c r="B1520" s="59"/>
      <c r="C1520" s="59"/>
      <c r="D1520" s="59"/>
      <c r="E1520" s="59"/>
      <c r="F1520" s="31"/>
      <c r="G1520" s="31"/>
      <c r="I1520" s="31"/>
      <c r="P1520" s="31"/>
      <c r="Q1520" s="31"/>
      <c r="S1520" s="31"/>
      <c r="V1520" s="31"/>
      <c r="X1520" s="31"/>
      <c r="Z1520" s="31"/>
      <c r="AB1520" s="57"/>
    </row>
    <row r="1521" spans="1:28" s="19" customFormat="1" ht="15" hidden="1">
      <c r="A1521" s="31"/>
      <c r="B1521" s="59"/>
      <c r="C1521" s="59"/>
      <c r="D1521" s="59"/>
      <c r="E1521" s="59"/>
      <c r="F1521" s="31"/>
      <c r="G1521" s="31"/>
      <c r="I1521" s="31"/>
      <c r="P1521" s="31"/>
      <c r="Q1521" s="31"/>
      <c r="S1521" s="31"/>
      <c r="V1521" s="31"/>
      <c r="X1521" s="31"/>
      <c r="Z1521" s="31"/>
      <c r="AB1521" s="57"/>
    </row>
    <row r="1522" spans="1:28" s="19" customFormat="1" ht="15" hidden="1">
      <c r="A1522" s="31"/>
      <c r="B1522" s="59"/>
      <c r="C1522" s="59"/>
      <c r="D1522" s="59"/>
      <c r="E1522" s="59"/>
      <c r="F1522" s="31"/>
      <c r="G1522" s="31"/>
      <c r="I1522" s="31"/>
      <c r="P1522" s="31"/>
      <c r="Q1522" s="31"/>
      <c r="S1522" s="31"/>
      <c r="V1522" s="31"/>
      <c r="X1522" s="31"/>
      <c r="Z1522" s="31"/>
      <c r="AB1522" s="57"/>
    </row>
    <row r="1523" spans="1:28" s="19" customFormat="1" ht="15" hidden="1">
      <c r="A1523" s="31"/>
      <c r="B1523" s="59"/>
      <c r="C1523" s="59"/>
      <c r="D1523" s="59"/>
      <c r="E1523" s="59"/>
      <c r="F1523" s="31"/>
      <c r="G1523" s="31"/>
      <c r="I1523" s="31"/>
      <c r="P1523" s="31"/>
      <c r="Q1523" s="31"/>
      <c r="S1523" s="31"/>
      <c r="V1523" s="31"/>
      <c r="X1523" s="31"/>
      <c r="Z1523" s="31"/>
      <c r="AB1523" s="57"/>
    </row>
    <row r="1524" spans="1:28" s="19" customFormat="1" ht="15" hidden="1">
      <c r="A1524" s="31"/>
      <c r="B1524" s="59"/>
      <c r="C1524" s="59"/>
      <c r="D1524" s="59"/>
      <c r="E1524" s="59"/>
      <c r="F1524" s="31"/>
      <c r="G1524" s="31"/>
      <c r="I1524" s="31"/>
      <c r="P1524" s="31"/>
      <c r="Q1524" s="31"/>
      <c r="S1524" s="31"/>
      <c r="V1524" s="31"/>
      <c r="X1524" s="31"/>
      <c r="Z1524" s="31"/>
      <c r="AB1524" s="57"/>
    </row>
    <row r="1525" spans="1:28" s="19" customFormat="1" ht="15" hidden="1">
      <c r="A1525" s="31"/>
      <c r="B1525" s="59"/>
      <c r="C1525" s="59"/>
      <c r="D1525" s="59"/>
      <c r="E1525" s="59"/>
      <c r="F1525" s="31"/>
      <c r="G1525" s="31"/>
      <c r="I1525" s="31"/>
      <c r="P1525" s="31"/>
      <c r="Q1525" s="31"/>
      <c r="S1525" s="31"/>
      <c r="V1525" s="31"/>
      <c r="X1525" s="31"/>
      <c r="Z1525" s="31"/>
      <c r="AB1525" s="57"/>
    </row>
    <row r="1526" spans="1:28" s="19" customFormat="1" ht="15" hidden="1">
      <c r="A1526" s="31"/>
      <c r="B1526" s="59"/>
      <c r="C1526" s="59"/>
      <c r="D1526" s="59"/>
      <c r="E1526" s="59"/>
      <c r="F1526" s="31"/>
      <c r="G1526" s="31"/>
      <c r="I1526" s="31"/>
      <c r="P1526" s="31"/>
      <c r="Q1526" s="31"/>
      <c r="S1526" s="31"/>
      <c r="V1526" s="31"/>
      <c r="X1526" s="31"/>
      <c r="Z1526" s="31"/>
      <c r="AB1526" s="57"/>
    </row>
    <row r="1527" spans="1:28" s="19" customFormat="1" ht="15" hidden="1">
      <c r="A1527" s="31"/>
      <c r="B1527" s="59"/>
      <c r="C1527" s="59"/>
      <c r="D1527" s="59"/>
      <c r="E1527" s="59"/>
      <c r="F1527" s="31"/>
      <c r="G1527" s="31"/>
      <c r="I1527" s="31"/>
      <c r="P1527" s="31"/>
      <c r="Q1527" s="31"/>
      <c r="S1527" s="31"/>
      <c r="V1527" s="31"/>
      <c r="X1527" s="31"/>
      <c r="Z1527" s="31"/>
      <c r="AB1527" s="57"/>
    </row>
    <row r="1528" spans="1:28" s="19" customFormat="1" ht="15" hidden="1">
      <c r="A1528" s="31"/>
      <c r="B1528" s="59"/>
      <c r="C1528" s="59"/>
      <c r="D1528" s="59"/>
      <c r="E1528" s="59"/>
      <c r="F1528" s="31"/>
      <c r="G1528" s="31"/>
      <c r="I1528" s="31"/>
      <c r="P1528" s="31"/>
      <c r="Q1528" s="31"/>
      <c r="S1528" s="31"/>
      <c r="V1528" s="31"/>
      <c r="X1528" s="31"/>
      <c r="Z1528" s="31"/>
      <c r="AB1528" s="57"/>
    </row>
    <row r="1529" spans="1:28" s="19" customFormat="1" ht="15" hidden="1">
      <c r="A1529" s="31"/>
      <c r="B1529" s="59"/>
      <c r="C1529" s="59"/>
      <c r="D1529" s="59"/>
      <c r="E1529" s="59"/>
      <c r="F1529" s="31"/>
      <c r="G1529" s="31"/>
      <c r="I1529" s="31"/>
      <c r="P1529" s="31"/>
      <c r="Q1529" s="31"/>
      <c r="S1529" s="31"/>
      <c r="V1529" s="31"/>
      <c r="X1529" s="31"/>
      <c r="Z1529" s="31"/>
      <c r="AB1529" s="57"/>
    </row>
    <row r="1530" spans="1:28" s="19" customFormat="1" ht="15" hidden="1">
      <c r="A1530" s="31"/>
      <c r="B1530" s="59"/>
      <c r="C1530" s="59"/>
      <c r="D1530" s="59"/>
      <c r="E1530" s="59"/>
      <c r="F1530" s="31"/>
      <c r="G1530" s="31"/>
      <c r="I1530" s="31"/>
      <c r="P1530" s="31"/>
      <c r="Q1530" s="31"/>
      <c r="S1530" s="31"/>
      <c r="V1530" s="31"/>
      <c r="X1530" s="31"/>
      <c r="Z1530" s="31"/>
      <c r="AB1530" s="57"/>
    </row>
    <row r="1531" spans="1:28" s="19" customFormat="1" ht="15" hidden="1">
      <c r="A1531" s="31"/>
      <c r="B1531" s="59"/>
      <c r="C1531" s="59"/>
      <c r="D1531" s="59"/>
      <c r="E1531" s="59"/>
      <c r="F1531" s="31"/>
      <c r="G1531" s="31"/>
      <c r="I1531" s="31"/>
      <c r="P1531" s="31"/>
      <c r="Q1531" s="31"/>
      <c r="S1531" s="31"/>
      <c r="V1531" s="31"/>
      <c r="X1531" s="31"/>
      <c r="Z1531" s="31"/>
      <c r="AB1531" s="57"/>
    </row>
    <row r="1532" spans="1:28" s="19" customFormat="1" ht="15" hidden="1">
      <c r="A1532" s="31"/>
      <c r="B1532" s="59"/>
      <c r="C1532" s="59"/>
      <c r="D1532" s="59"/>
      <c r="E1532" s="59"/>
      <c r="F1532" s="31"/>
      <c r="G1532" s="31"/>
      <c r="I1532" s="31"/>
      <c r="P1532" s="31"/>
      <c r="Q1532" s="31"/>
      <c r="S1532" s="31"/>
      <c r="V1532" s="31"/>
      <c r="X1532" s="31"/>
      <c r="Z1532" s="31"/>
      <c r="AB1532" s="57"/>
    </row>
    <row r="1533" spans="1:28" s="19" customFormat="1" ht="15" hidden="1">
      <c r="A1533" s="31"/>
      <c r="B1533" s="59"/>
      <c r="C1533" s="59"/>
      <c r="D1533" s="59"/>
      <c r="E1533" s="59"/>
      <c r="F1533" s="31"/>
      <c r="G1533" s="31"/>
      <c r="I1533" s="31"/>
      <c r="P1533" s="31"/>
      <c r="Q1533" s="31"/>
      <c r="S1533" s="31"/>
      <c r="V1533" s="31"/>
      <c r="X1533" s="31"/>
      <c r="Z1533" s="31"/>
      <c r="AB1533" s="57"/>
    </row>
    <row r="1534" spans="1:28" s="19" customFormat="1" ht="15" hidden="1">
      <c r="A1534" s="31"/>
      <c r="B1534" s="59"/>
      <c r="C1534" s="59"/>
      <c r="D1534" s="59"/>
      <c r="E1534" s="59"/>
      <c r="F1534" s="31"/>
      <c r="G1534" s="31"/>
      <c r="I1534" s="31"/>
      <c r="P1534" s="31"/>
      <c r="Q1534" s="31"/>
      <c r="S1534" s="31"/>
      <c r="V1534" s="31"/>
      <c r="X1534" s="31"/>
      <c r="Z1534" s="31"/>
      <c r="AB1534" s="57"/>
    </row>
    <row r="1535" spans="1:28" s="19" customFormat="1" ht="15" hidden="1">
      <c r="A1535" s="31"/>
      <c r="B1535" s="59"/>
      <c r="C1535" s="59"/>
      <c r="D1535" s="59"/>
      <c r="E1535" s="59"/>
      <c r="F1535" s="31"/>
      <c r="G1535" s="31"/>
      <c r="I1535" s="31"/>
      <c r="P1535" s="31"/>
      <c r="Q1535" s="31"/>
      <c r="S1535" s="31"/>
      <c r="V1535" s="31"/>
      <c r="X1535" s="31"/>
      <c r="Z1535" s="31"/>
      <c r="AB1535" s="57"/>
    </row>
    <row r="1536" spans="1:28" s="19" customFormat="1" ht="15" hidden="1">
      <c r="A1536" s="31"/>
      <c r="B1536" s="59"/>
      <c r="C1536" s="59"/>
      <c r="D1536" s="59"/>
      <c r="E1536" s="59"/>
      <c r="F1536" s="31"/>
      <c r="G1536" s="31"/>
      <c r="I1536" s="31"/>
      <c r="P1536" s="31"/>
      <c r="Q1536" s="31"/>
      <c r="S1536" s="31"/>
      <c r="V1536" s="31"/>
      <c r="X1536" s="31"/>
      <c r="Z1536" s="31"/>
      <c r="AB1536" s="57"/>
    </row>
    <row r="1537" spans="1:28" s="19" customFormat="1" ht="15" hidden="1">
      <c r="A1537" s="31"/>
      <c r="B1537" s="59"/>
      <c r="C1537" s="59"/>
      <c r="D1537" s="59"/>
      <c r="E1537" s="59"/>
      <c r="F1537" s="31"/>
      <c r="G1537" s="31"/>
      <c r="I1537" s="31"/>
      <c r="P1537" s="31"/>
      <c r="Q1537" s="31"/>
      <c r="S1537" s="31"/>
      <c r="V1537" s="31"/>
      <c r="X1537" s="31"/>
      <c r="Z1537" s="31"/>
      <c r="AB1537" s="57"/>
    </row>
    <row r="1538" spans="1:28" s="19" customFormat="1" ht="15" hidden="1">
      <c r="A1538" s="31"/>
      <c r="B1538" s="59"/>
      <c r="C1538" s="59"/>
      <c r="D1538" s="59"/>
      <c r="E1538" s="59"/>
      <c r="F1538" s="31"/>
      <c r="G1538" s="31"/>
      <c r="I1538" s="31"/>
      <c r="P1538" s="31"/>
      <c r="Q1538" s="31"/>
      <c r="S1538" s="31"/>
      <c r="V1538" s="31"/>
      <c r="X1538" s="31"/>
      <c r="Z1538" s="31"/>
      <c r="AB1538" s="57"/>
    </row>
    <row r="1539" spans="1:28" s="19" customFormat="1" ht="15" hidden="1">
      <c r="A1539" s="31"/>
      <c r="B1539" s="59"/>
      <c r="C1539" s="59"/>
      <c r="D1539" s="59"/>
      <c r="E1539" s="59"/>
      <c r="F1539" s="31"/>
      <c r="G1539" s="31"/>
      <c r="I1539" s="31"/>
      <c r="P1539" s="31"/>
      <c r="Q1539" s="31"/>
      <c r="S1539" s="31"/>
      <c r="V1539" s="31"/>
      <c r="X1539" s="31"/>
      <c r="Z1539" s="31"/>
      <c r="AB1539" s="57"/>
    </row>
    <row r="1540" spans="1:28" s="19" customFormat="1" ht="15" hidden="1">
      <c r="A1540" s="31"/>
      <c r="B1540" s="59"/>
      <c r="C1540" s="59"/>
      <c r="D1540" s="59"/>
      <c r="E1540" s="59"/>
      <c r="F1540" s="31"/>
      <c r="G1540" s="31"/>
      <c r="I1540" s="31"/>
      <c r="P1540" s="31"/>
      <c r="Q1540" s="31"/>
      <c r="S1540" s="31"/>
      <c r="V1540" s="31"/>
      <c r="X1540" s="31"/>
      <c r="Z1540" s="31"/>
      <c r="AB1540" s="57"/>
    </row>
    <row r="1541" spans="1:28" s="19" customFormat="1" ht="15" hidden="1">
      <c r="A1541" s="31"/>
      <c r="B1541" s="59"/>
      <c r="C1541" s="59"/>
      <c r="D1541" s="59"/>
      <c r="E1541" s="59"/>
      <c r="F1541" s="31"/>
      <c r="G1541" s="31"/>
      <c r="I1541" s="31"/>
      <c r="P1541" s="31"/>
      <c r="Q1541" s="31"/>
      <c r="S1541" s="31"/>
      <c r="V1541" s="31"/>
      <c r="X1541" s="31"/>
      <c r="Z1541" s="31"/>
      <c r="AB1541" s="57"/>
    </row>
    <row r="1542" spans="1:28" s="19" customFormat="1" ht="15" hidden="1">
      <c r="A1542" s="31"/>
      <c r="B1542" s="59"/>
      <c r="C1542" s="59"/>
      <c r="D1542" s="59"/>
      <c r="E1542" s="59"/>
      <c r="F1542" s="31"/>
      <c r="G1542" s="31"/>
      <c r="I1542" s="31"/>
      <c r="P1542" s="31"/>
      <c r="Q1542" s="31"/>
      <c r="S1542" s="31"/>
      <c r="V1542" s="31"/>
      <c r="X1542" s="31"/>
      <c r="Z1542" s="31"/>
      <c r="AB1542" s="57"/>
    </row>
    <row r="1543" spans="1:28" s="19" customFormat="1" ht="15" hidden="1">
      <c r="A1543" s="31"/>
      <c r="B1543" s="59"/>
      <c r="C1543" s="59"/>
      <c r="D1543" s="59"/>
      <c r="E1543" s="59"/>
      <c r="F1543" s="31"/>
      <c r="G1543" s="31"/>
      <c r="I1543" s="31"/>
      <c r="P1543" s="31"/>
      <c r="Q1543" s="31"/>
      <c r="S1543" s="31"/>
      <c r="V1543" s="31"/>
      <c r="X1543" s="31"/>
      <c r="Z1543" s="31"/>
      <c r="AB1543" s="57"/>
    </row>
    <row r="1544" spans="1:28" s="19" customFormat="1" ht="15" hidden="1">
      <c r="A1544" s="31"/>
      <c r="B1544" s="59"/>
      <c r="C1544" s="59"/>
      <c r="D1544" s="59"/>
      <c r="E1544" s="59"/>
      <c r="F1544" s="31"/>
      <c r="G1544" s="31"/>
      <c r="I1544" s="31"/>
      <c r="P1544" s="31"/>
      <c r="Q1544" s="31"/>
      <c r="S1544" s="31"/>
      <c r="V1544" s="31"/>
      <c r="X1544" s="31"/>
      <c r="Z1544" s="31"/>
      <c r="AB1544" s="57"/>
    </row>
    <row r="1545" spans="1:28" s="19" customFormat="1" ht="15" hidden="1">
      <c r="A1545" s="31"/>
      <c r="B1545" s="59"/>
      <c r="C1545" s="59"/>
      <c r="D1545" s="59"/>
      <c r="E1545" s="59"/>
      <c r="F1545" s="31"/>
      <c r="G1545" s="31"/>
      <c r="I1545" s="31"/>
      <c r="P1545" s="31"/>
      <c r="Q1545" s="31"/>
      <c r="S1545" s="31"/>
      <c r="V1545" s="31"/>
      <c r="X1545" s="31"/>
      <c r="Z1545" s="31"/>
      <c r="AB1545" s="57"/>
    </row>
    <row r="1546" spans="1:28" s="19" customFormat="1" ht="15" hidden="1">
      <c r="A1546" s="31"/>
      <c r="B1546" s="59"/>
      <c r="C1546" s="59"/>
      <c r="D1546" s="59"/>
      <c r="E1546" s="59"/>
      <c r="F1546" s="31"/>
      <c r="G1546" s="31"/>
      <c r="I1546" s="31"/>
      <c r="P1546" s="31"/>
      <c r="Q1546" s="31"/>
      <c r="S1546" s="31"/>
      <c r="V1546" s="31"/>
      <c r="X1546" s="31"/>
      <c r="Z1546" s="31"/>
      <c r="AB1546" s="57"/>
    </row>
    <row r="1547" spans="1:28" s="19" customFormat="1" ht="15" hidden="1">
      <c r="A1547" s="31"/>
      <c r="B1547" s="59"/>
      <c r="C1547" s="59"/>
      <c r="D1547" s="59"/>
      <c r="E1547" s="59"/>
      <c r="F1547" s="31"/>
      <c r="G1547" s="31"/>
      <c r="I1547" s="31"/>
      <c r="P1547" s="31"/>
      <c r="Q1547" s="31"/>
      <c r="S1547" s="31"/>
      <c r="V1547" s="31"/>
      <c r="X1547" s="31"/>
      <c r="Z1547" s="31"/>
      <c r="AB1547" s="57"/>
    </row>
    <row r="1548" spans="1:28" s="19" customFormat="1" ht="15" hidden="1">
      <c r="A1548" s="31"/>
      <c r="B1548" s="59"/>
      <c r="C1548" s="59"/>
      <c r="D1548" s="59"/>
      <c r="E1548" s="59"/>
      <c r="F1548" s="31"/>
      <c r="G1548" s="31"/>
      <c r="I1548" s="31"/>
      <c r="P1548" s="31"/>
      <c r="Q1548" s="31"/>
      <c r="S1548" s="31"/>
      <c r="V1548" s="31"/>
      <c r="X1548" s="31"/>
      <c r="Z1548" s="31"/>
      <c r="AB1548" s="57"/>
    </row>
    <row r="1549" spans="1:28" s="19" customFormat="1" ht="15" hidden="1">
      <c r="A1549" s="31"/>
      <c r="B1549" s="59"/>
      <c r="C1549" s="59"/>
      <c r="D1549" s="59"/>
      <c r="E1549" s="59"/>
      <c r="F1549" s="31"/>
      <c r="G1549" s="31"/>
      <c r="I1549" s="31"/>
      <c r="P1549" s="31"/>
      <c r="Q1549" s="31"/>
      <c r="S1549" s="31"/>
      <c r="V1549" s="31"/>
      <c r="X1549" s="31"/>
      <c r="Z1549" s="31"/>
      <c r="AB1549" s="57"/>
    </row>
    <row r="1550" spans="1:28" s="19" customFormat="1" ht="15" hidden="1">
      <c r="A1550" s="31"/>
      <c r="B1550" s="59"/>
      <c r="C1550" s="59"/>
      <c r="D1550" s="59"/>
      <c r="E1550" s="59"/>
      <c r="F1550" s="31"/>
      <c r="G1550" s="31"/>
      <c r="I1550" s="31"/>
      <c r="P1550" s="31"/>
      <c r="Q1550" s="31"/>
      <c r="S1550" s="31"/>
      <c r="V1550" s="31"/>
      <c r="X1550" s="31"/>
      <c r="Z1550" s="31"/>
      <c r="AB1550" s="57"/>
    </row>
    <row r="1551" spans="1:28" s="19" customFormat="1" ht="15" hidden="1">
      <c r="A1551" s="31"/>
      <c r="B1551" s="59"/>
      <c r="C1551" s="59"/>
      <c r="D1551" s="59"/>
      <c r="E1551" s="59"/>
      <c r="F1551" s="31"/>
      <c r="G1551" s="31"/>
      <c r="I1551" s="31"/>
      <c r="P1551" s="31"/>
      <c r="Q1551" s="31"/>
      <c r="S1551" s="31"/>
      <c r="V1551" s="31"/>
      <c r="X1551" s="31"/>
      <c r="Z1551" s="31"/>
      <c r="AB1551" s="57"/>
    </row>
    <row r="1552" spans="1:28" s="19" customFormat="1" ht="15" hidden="1">
      <c r="A1552" s="31"/>
      <c r="B1552" s="59"/>
      <c r="C1552" s="59"/>
      <c r="D1552" s="59"/>
      <c r="E1552" s="59"/>
      <c r="F1552" s="31"/>
      <c r="G1552" s="31"/>
      <c r="I1552" s="31"/>
      <c r="P1552" s="31"/>
      <c r="Q1552" s="31"/>
      <c r="S1552" s="31"/>
      <c r="V1552" s="31"/>
      <c r="X1552" s="31"/>
      <c r="Z1552" s="31"/>
      <c r="AB1552" s="57"/>
    </row>
    <row r="1553" spans="1:28" s="19" customFormat="1" ht="15" hidden="1">
      <c r="A1553" s="31"/>
      <c r="B1553" s="59"/>
      <c r="C1553" s="59"/>
      <c r="D1553" s="59"/>
      <c r="E1553" s="59"/>
      <c r="F1553" s="31"/>
      <c r="G1553" s="31"/>
      <c r="I1553" s="31"/>
      <c r="P1553" s="31"/>
      <c r="Q1553" s="31"/>
      <c r="S1553" s="31"/>
      <c r="V1553" s="31"/>
      <c r="X1553" s="31"/>
      <c r="Z1553" s="31"/>
      <c r="AB1553" s="57"/>
    </row>
    <row r="1554" spans="1:28" s="19" customFormat="1" ht="15" hidden="1">
      <c r="A1554" s="31"/>
      <c r="B1554" s="59"/>
      <c r="C1554" s="59"/>
      <c r="D1554" s="59"/>
      <c r="E1554" s="59"/>
      <c r="F1554" s="31"/>
      <c r="G1554" s="31"/>
      <c r="I1554" s="31"/>
      <c r="P1554" s="31"/>
      <c r="Q1554" s="31"/>
      <c r="S1554" s="31"/>
      <c r="V1554" s="31"/>
      <c r="X1554" s="31"/>
      <c r="Z1554" s="31"/>
      <c r="AB1554" s="57"/>
    </row>
    <row r="1555" spans="1:28" s="19" customFormat="1" ht="15" hidden="1">
      <c r="A1555" s="31"/>
      <c r="B1555" s="59"/>
      <c r="C1555" s="59"/>
      <c r="D1555" s="59"/>
      <c r="E1555" s="59"/>
      <c r="F1555" s="31"/>
      <c r="G1555" s="31"/>
      <c r="I1555" s="31"/>
      <c r="P1555" s="31"/>
      <c r="Q1555" s="31"/>
      <c r="S1555" s="31"/>
      <c r="V1555" s="31"/>
      <c r="X1555" s="31"/>
      <c r="Z1555" s="31"/>
      <c r="AB1555" s="57"/>
    </row>
    <row r="1556" spans="1:28" s="19" customFormat="1" ht="15" hidden="1">
      <c r="A1556" s="31"/>
      <c r="B1556" s="59"/>
      <c r="C1556" s="59"/>
      <c r="D1556" s="59"/>
      <c r="E1556" s="59"/>
      <c r="F1556" s="31"/>
      <c r="G1556" s="31"/>
      <c r="I1556" s="31"/>
      <c r="P1556" s="31"/>
      <c r="Q1556" s="31"/>
      <c r="S1556" s="31"/>
      <c r="V1556" s="31"/>
      <c r="X1556" s="31"/>
      <c r="Z1556" s="31"/>
      <c r="AB1556" s="57"/>
    </row>
    <row r="1557" spans="1:28" s="19" customFormat="1" ht="15" hidden="1">
      <c r="A1557" s="31"/>
      <c r="B1557" s="59"/>
      <c r="C1557" s="59"/>
      <c r="D1557" s="59"/>
      <c r="E1557" s="59"/>
      <c r="F1557" s="31"/>
      <c r="G1557" s="31"/>
      <c r="I1557" s="31"/>
      <c r="P1557" s="31"/>
      <c r="Q1557" s="31"/>
      <c r="S1557" s="31"/>
      <c r="V1557" s="31"/>
      <c r="X1557" s="31"/>
      <c r="Z1557" s="31"/>
      <c r="AB1557" s="57"/>
    </row>
    <row r="1558" spans="1:28" s="19" customFormat="1" ht="15" hidden="1">
      <c r="A1558" s="31"/>
      <c r="B1558" s="59"/>
      <c r="C1558" s="59"/>
      <c r="D1558" s="59"/>
      <c r="E1558" s="59"/>
      <c r="F1558" s="31"/>
      <c r="G1558" s="31"/>
      <c r="I1558" s="31"/>
      <c r="P1558" s="31"/>
      <c r="Q1558" s="31"/>
      <c r="S1558" s="31"/>
      <c r="V1558" s="31"/>
      <c r="X1558" s="31"/>
      <c r="Z1558" s="31"/>
      <c r="AB1558" s="57"/>
    </row>
    <row r="1559" spans="1:28" s="19" customFormat="1" ht="15" hidden="1">
      <c r="A1559" s="31"/>
      <c r="B1559" s="59"/>
      <c r="C1559" s="59"/>
      <c r="D1559" s="59"/>
      <c r="E1559" s="59"/>
      <c r="F1559" s="31"/>
      <c r="G1559" s="31"/>
      <c r="I1559" s="31"/>
      <c r="P1559" s="31"/>
      <c r="Q1559" s="31"/>
      <c r="S1559" s="31"/>
      <c r="V1559" s="31"/>
      <c r="X1559" s="31"/>
      <c r="Z1559" s="31"/>
      <c r="AB1559" s="57"/>
    </row>
    <row r="1560" spans="1:28" s="19" customFormat="1" ht="15" hidden="1">
      <c r="A1560" s="31"/>
      <c r="B1560" s="59"/>
      <c r="C1560" s="59"/>
      <c r="D1560" s="59"/>
      <c r="E1560" s="59"/>
      <c r="F1560" s="31"/>
      <c r="G1560" s="31"/>
      <c r="I1560" s="31"/>
      <c r="P1560" s="31"/>
      <c r="Q1560" s="31"/>
      <c r="S1560" s="31"/>
      <c r="V1560" s="31"/>
      <c r="X1560" s="31"/>
      <c r="Z1560" s="31"/>
      <c r="AB1560" s="57"/>
    </row>
    <row r="1561" spans="1:28" s="19" customFormat="1" ht="15" hidden="1">
      <c r="A1561" s="31"/>
      <c r="B1561" s="59"/>
      <c r="C1561" s="59"/>
      <c r="D1561" s="59"/>
      <c r="E1561" s="59"/>
      <c r="F1561" s="31"/>
      <c r="G1561" s="31"/>
      <c r="I1561" s="31"/>
      <c r="P1561" s="31"/>
      <c r="Q1561" s="31"/>
      <c r="S1561" s="31"/>
      <c r="V1561" s="31"/>
      <c r="X1561" s="31"/>
      <c r="Z1561" s="31"/>
      <c r="AB1561" s="57"/>
    </row>
    <row r="1562" spans="1:28" s="19" customFormat="1" ht="15" hidden="1">
      <c r="A1562" s="31"/>
      <c r="B1562" s="59"/>
      <c r="C1562" s="59"/>
      <c r="D1562" s="59"/>
      <c r="E1562" s="59"/>
      <c r="F1562" s="31"/>
      <c r="G1562" s="31"/>
      <c r="I1562" s="31"/>
      <c r="P1562" s="31"/>
      <c r="Q1562" s="31"/>
      <c r="S1562" s="31"/>
      <c r="V1562" s="31"/>
      <c r="X1562" s="31"/>
      <c r="Z1562" s="31"/>
      <c r="AB1562" s="57"/>
    </row>
    <row r="1563" spans="1:28" s="19" customFormat="1" ht="15" hidden="1">
      <c r="A1563" s="31"/>
      <c r="B1563" s="59"/>
      <c r="C1563" s="59"/>
      <c r="D1563" s="59"/>
      <c r="E1563" s="59"/>
      <c r="F1563" s="31"/>
      <c r="G1563" s="31"/>
      <c r="I1563" s="31"/>
      <c r="P1563" s="31"/>
      <c r="Q1563" s="31"/>
      <c r="S1563" s="31"/>
      <c r="V1563" s="31"/>
      <c r="X1563" s="31"/>
      <c r="Z1563" s="31"/>
      <c r="AB1563" s="57"/>
    </row>
    <row r="1564" spans="1:28" s="19" customFormat="1" ht="15" hidden="1">
      <c r="A1564" s="31"/>
      <c r="B1564" s="59"/>
      <c r="C1564" s="59"/>
      <c r="D1564" s="59"/>
      <c r="E1564" s="59"/>
      <c r="F1564" s="31"/>
      <c r="G1564" s="31"/>
      <c r="I1564" s="31"/>
      <c r="P1564" s="31"/>
      <c r="Q1564" s="31"/>
      <c r="S1564" s="31"/>
      <c r="V1564" s="31"/>
      <c r="X1564" s="31"/>
      <c r="Z1564" s="31"/>
      <c r="AB1564" s="57"/>
    </row>
    <row r="1565" spans="1:28" s="19" customFormat="1" ht="15" hidden="1">
      <c r="A1565" s="31"/>
      <c r="B1565" s="59"/>
      <c r="C1565" s="59"/>
      <c r="D1565" s="59"/>
      <c r="E1565" s="59"/>
      <c r="F1565" s="31"/>
      <c r="G1565" s="31"/>
      <c r="I1565" s="31"/>
      <c r="P1565" s="31"/>
      <c r="Q1565" s="31"/>
      <c r="S1565" s="31"/>
      <c r="V1565" s="31"/>
      <c r="X1565" s="31"/>
      <c r="Z1565" s="31"/>
      <c r="AB1565" s="57"/>
    </row>
    <row r="1566" spans="1:28" s="19" customFormat="1" ht="15" hidden="1">
      <c r="A1566" s="31"/>
      <c r="B1566" s="59"/>
      <c r="C1566" s="59"/>
      <c r="D1566" s="59"/>
      <c r="E1566" s="59"/>
      <c r="F1566" s="31"/>
      <c r="G1566" s="31"/>
      <c r="I1566" s="31"/>
      <c r="P1566" s="31"/>
      <c r="Q1566" s="31"/>
      <c r="S1566" s="31"/>
      <c r="V1566" s="31"/>
      <c r="X1566" s="31"/>
      <c r="Z1566" s="31"/>
      <c r="AB1566" s="57"/>
    </row>
    <row r="1567" spans="1:28" s="19" customFormat="1" ht="15" hidden="1">
      <c r="A1567" s="31"/>
      <c r="B1567" s="59"/>
      <c r="C1567" s="59"/>
      <c r="D1567" s="59"/>
      <c r="E1567" s="59"/>
      <c r="F1567" s="31"/>
      <c r="G1567" s="31"/>
      <c r="I1567" s="31"/>
      <c r="P1567" s="31"/>
      <c r="Q1567" s="31"/>
      <c r="S1567" s="31"/>
      <c r="V1567" s="31"/>
      <c r="X1567" s="31"/>
      <c r="Z1567" s="31"/>
      <c r="AB1567" s="57"/>
    </row>
    <row r="1568" spans="1:28" s="19" customFormat="1" ht="15" hidden="1">
      <c r="A1568" s="31"/>
      <c r="B1568" s="59"/>
      <c r="C1568" s="59"/>
      <c r="D1568" s="59"/>
      <c r="E1568" s="59"/>
      <c r="F1568" s="31"/>
      <c r="G1568" s="31"/>
      <c r="I1568" s="31"/>
      <c r="P1568" s="31"/>
      <c r="Q1568" s="31"/>
      <c r="S1568" s="31"/>
      <c r="V1568" s="31"/>
      <c r="X1568" s="31"/>
      <c r="Z1568" s="31"/>
      <c r="AB1568" s="57"/>
    </row>
    <row r="1569" spans="1:28" s="19" customFormat="1" ht="15" hidden="1">
      <c r="A1569" s="31"/>
      <c r="B1569" s="59"/>
      <c r="C1569" s="59"/>
      <c r="D1569" s="59"/>
      <c r="E1569" s="59"/>
      <c r="F1569" s="31"/>
      <c r="G1569" s="31"/>
      <c r="I1569" s="31"/>
      <c r="P1569" s="31"/>
      <c r="Q1569" s="31"/>
      <c r="S1569" s="31"/>
      <c r="V1569" s="31"/>
      <c r="X1569" s="31"/>
      <c r="Z1569" s="31"/>
      <c r="AB1569" s="57"/>
    </row>
    <row r="1570" spans="1:28" s="19" customFormat="1" ht="15" hidden="1">
      <c r="A1570" s="31"/>
      <c r="B1570" s="59"/>
      <c r="C1570" s="59"/>
      <c r="D1570" s="59"/>
      <c r="E1570" s="59"/>
      <c r="F1570" s="31"/>
      <c r="G1570" s="31"/>
      <c r="I1570" s="31"/>
      <c r="P1570" s="31"/>
      <c r="Q1570" s="31"/>
      <c r="S1570" s="31"/>
      <c r="V1570" s="31"/>
      <c r="X1570" s="31"/>
      <c r="Z1570" s="31"/>
      <c r="AB1570" s="57"/>
    </row>
    <row r="1571" spans="1:28" s="19" customFormat="1" ht="15" hidden="1">
      <c r="A1571" s="31"/>
      <c r="B1571" s="59"/>
      <c r="C1571" s="59"/>
      <c r="D1571" s="59"/>
      <c r="E1571" s="59"/>
      <c r="F1571" s="31"/>
      <c r="G1571" s="31"/>
      <c r="I1571" s="31"/>
      <c r="P1571" s="31"/>
      <c r="Q1571" s="31"/>
      <c r="S1571" s="31"/>
      <c r="V1571" s="31"/>
      <c r="X1571" s="31"/>
      <c r="Z1571" s="31"/>
      <c r="AB1571" s="57"/>
    </row>
    <row r="1572" spans="1:28" s="19" customFormat="1" ht="15" hidden="1">
      <c r="A1572" s="31"/>
      <c r="B1572" s="59"/>
      <c r="C1572" s="59"/>
      <c r="D1572" s="59"/>
      <c r="E1572" s="59"/>
      <c r="F1572" s="31"/>
      <c r="G1572" s="31"/>
      <c r="I1572" s="31"/>
      <c r="P1572" s="31"/>
      <c r="Q1572" s="31"/>
      <c r="S1572" s="31"/>
      <c r="V1572" s="31"/>
      <c r="X1572" s="31"/>
      <c r="Z1572" s="31"/>
      <c r="AB1572" s="57"/>
    </row>
    <row r="1573" spans="1:28" s="19" customFormat="1" ht="15" hidden="1">
      <c r="A1573" s="31"/>
      <c r="B1573" s="59"/>
      <c r="C1573" s="59"/>
      <c r="D1573" s="59"/>
      <c r="E1573" s="59"/>
      <c r="F1573" s="31"/>
      <c r="G1573" s="31"/>
      <c r="I1573" s="31"/>
      <c r="P1573" s="31"/>
      <c r="Q1573" s="31"/>
      <c r="S1573" s="31"/>
      <c r="V1573" s="31"/>
      <c r="X1573" s="31"/>
      <c r="Z1573" s="31"/>
      <c r="AB1573" s="57"/>
    </row>
    <row r="1574" spans="1:28" s="19" customFormat="1" ht="15" hidden="1">
      <c r="A1574" s="31"/>
      <c r="B1574" s="59"/>
      <c r="C1574" s="59"/>
      <c r="D1574" s="59"/>
      <c r="E1574" s="59"/>
      <c r="F1574" s="31"/>
      <c r="G1574" s="31"/>
      <c r="I1574" s="31"/>
      <c r="P1574" s="31"/>
      <c r="Q1574" s="31"/>
      <c r="S1574" s="31"/>
      <c r="V1574" s="31"/>
      <c r="X1574" s="31"/>
      <c r="Z1574" s="31"/>
      <c r="AB1574" s="57"/>
    </row>
    <row r="1575" spans="1:28" s="19" customFormat="1" ht="15" hidden="1">
      <c r="A1575" s="31"/>
      <c r="B1575" s="59"/>
      <c r="C1575" s="59"/>
      <c r="D1575" s="59"/>
      <c r="E1575" s="59"/>
      <c r="F1575" s="31"/>
      <c r="G1575" s="31"/>
      <c r="I1575" s="31"/>
      <c r="P1575" s="31"/>
      <c r="Q1575" s="31"/>
      <c r="S1575" s="31"/>
      <c r="V1575" s="31"/>
      <c r="X1575" s="31"/>
      <c r="Z1575" s="31"/>
      <c r="AB1575" s="57"/>
    </row>
    <row r="1576" spans="1:28" s="19" customFormat="1" ht="15" hidden="1">
      <c r="A1576" s="31"/>
      <c r="B1576" s="59"/>
      <c r="C1576" s="59"/>
      <c r="D1576" s="59"/>
      <c r="E1576" s="59"/>
      <c r="F1576" s="31"/>
      <c r="G1576" s="31"/>
      <c r="I1576" s="31"/>
      <c r="P1576" s="31"/>
      <c r="Q1576" s="31"/>
      <c r="S1576" s="31"/>
      <c r="V1576" s="31"/>
      <c r="X1576" s="31"/>
      <c r="Z1576" s="31"/>
      <c r="AB1576" s="57"/>
    </row>
    <row r="1577" spans="1:28" s="19" customFormat="1" ht="15" hidden="1">
      <c r="A1577" s="31"/>
      <c r="B1577" s="59"/>
      <c r="C1577" s="59"/>
      <c r="D1577" s="59"/>
      <c r="E1577" s="59"/>
      <c r="F1577" s="31"/>
      <c r="G1577" s="31"/>
      <c r="I1577" s="31"/>
      <c r="P1577" s="31"/>
      <c r="Q1577" s="31"/>
      <c r="S1577" s="31"/>
      <c r="V1577" s="31"/>
      <c r="X1577" s="31"/>
      <c r="Z1577" s="31"/>
      <c r="AB1577" s="57"/>
    </row>
    <row r="1578" spans="1:28" s="19" customFormat="1" ht="15" hidden="1">
      <c r="A1578" s="31"/>
      <c r="B1578" s="59"/>
      <c r="C1578" s="59"/>
      <c r="D1578" s="59"/>
      <c r="E1578" s="59"/>
      <c r="F1578" s="31"/>
      <c r="G1578" s="31"/>
      <c r="I1578" s="31"/>
      <c r="P1578" s="31"/>
      <c r="Q1578" s="31"/>
      <c r="S1578" s="31"/>
      <c r="V1578" s="31"/>
      <c r="X1578" s="31"/>
      <c r="Z1578" s="31"/>
      <c r="AB1578" s="57"/>
    </row>
    <row r="1579" spans="1:28" s="19" customFormat="1" ht="15" hidden="1">
      <c r="A1579" s="31"/>
      <c r="B1579" s="59"/>
      <c r="C1579" s="59"/>
      <c r="D1579" s="59"/>
      <c r="E1579" s="59"/>
      <c r="F1579" s="31"/>
      <c r="G1579" s="31"/>
      <c r="I1579" s="31"/>
      <c r="P1579" s="31"/>
      <c r="Q1579" s="31"/>
      <c r="S1579" s="31"/>
      <c r="V1579" s="31"/>
      <c r="X1579" s="31"/>
      <c r="Z1579" s="31"/>
      <c r="AB1579" s="57"/>
    </row>
    <row r="1580" spans="1:28" s="19" customFormat="1" ht="15" hidden="1">
      <c r="A1580" s="31"/>
      <c r="B1580" s="59"/>
      <c r="C1580" s="59"/>
      <c r="D1580" s="59"/>
      <c r="E1580" s="59"/>
      <c r="F1580" s="31"/>
      <c r="G1580" s="31"/>
      <c r="I1580" s="31"/>
      <c r="P1580" s="31"/>
      <c r="Q1580" s="31"/>
      <c r="S1580" s="31"/>
      <c r="V1580" s="31"/>
      <c r="X1580" s="31"/>
      <c r="Z1580" s="31"/>
      <c r="AB1580" s="57"/>
    </row>
    <row r="1581" spans="1:28" s="19" customFormat="1" ht="15" hidden="1">
      <c r="A1581" s="31"/>
      <c r="B1581" s="59"/>
      <c r="C1581" s="59"/>
      <c r="D1581" s="59"/>
      <c r="E1581" s="59"/>
      <c r="F1581" s="31"/>
      <c r="G1581" s="31"/>
      <c r="I1581" s="31"/>
      <c r="P1581" s="31"/>
      <c r="Q1581" s="31"/>
      <c r="S1581" s="31"/>
      <c r="V1581" s="31"/>
      <c r="X1581" s="31"/>
      <c r="Z1581" s="31"/>
      <c r="AB1581" s="57"/>
    </row>
    <row r="1582" spans="1:28" s="19" customFormat="1" ht="15" hidden="1">
      <c r="A1582" s="31"/>
      <c r="B1582" s="59"/>
      <c r="C1582" s="59"/>
      <c r="D1582" s="59"/>
      <c r="E1582" s="59"/>
      <c r="F1582" s="31"/>
      <c r="G1582" s="31"/>
      <c r="I1582" s="31"/>
      <c r="P1582" s="31"/>
      <c r="Q1582" s="31"/>
      <c r="S1582" s="31"/>
      <c r="V1582" s="31"/>
      <c r="X1582" s="31"/>
      <c r="Z1582" s="31"/>
      <c r="AB1582" s="57"/>
    </row>
    <row r="1583" spans="1:28" s="19" customFormat="1" ht="15" hidden="1">
      <c r="A1583" s="31"/>
      <c r="B1583" s="59"/>
      <c r="C1583" s="59"/>
      <c r="D1583" s="59"/>
      <c r="E1583" s="59"/>
      <c r="F1583" s="31"/>
      <c r="G1583" s="31"/>
      <c r="I1583" s="31"/>
      <c r="P1583" s="31"/>
      <c r="Q1583" s="31"/>
      <c r="S1583" s="31"/>
      <c r="V1583" s="31"/>
      <c r="X1583" s="31"/>
      <c r="Z1583" s="31"/>
      <c r="AB1583" s="57"/>
    </row>
    <row r="1584" spans="1:28" s="19" customFormat="1" ht="15" hidden="1">
      <c r="A1584" s="31"/>
      <c r="B1584" s="59"/>
      <c r="C1584" s="59"/>
      <c r="D1584" s="59"/>
      <c r="E1584" s="59"/>
      <c r="F1584" s="31"/>
      <c r="G1584" s="31"/>
      <c r="I1584" s="31"/>
      <c r="P1584" s="31"/>
      <c r="Q1584" s="31"/>
      <c r="S1584" s="31"/>
      <c r="V1584" s="31"/>
      <c r="X1584" s="31"/>
      <c r="Z1584" s="31"/>
      <c r="AB1584" s="57"/>
    </row>
    <row r="1585" spans="1:28" s="19" customFormat="1" ht="15" hidden="1">
      <c r="A1585" s="31"/>
      <c r="B1585" s="59"/>
      <c r="C1585" s="59"/>
      <c r="D1585" s="59"/>
      <c r="E1585" s="59"/>
      <c r="F1585" s="31"/>
      <c r="G1585" s="31"/>
      <c r="I1585" s="31"/>
      <c r="P1585" s="31"/>
      <c r="Q1585" s="31"/>
      <c r="S1585" s="31"/>
      <c r="V1585" s="31"/>
      <c r="X1585" s="31"/>
      <c r="Z1585" s="31"/>
      <c r="AB1585" s="57"/>
    </row>
    <row r="1586" spans="1:28" s="19" customFormat="1" ht="15" hidden="1">
      <c r="A1586" s="31"/>
      <c r="B1586" s="59"/>
      <c r="C1586" s="59"/>
      <c r="D1586" s="59"/>
      <c r="E1586" s="59"/>
      <c r="F1586" s="31"/>
      <c r="G1586" s="31"/>
      <c r="I1586" s="31"/>
      <c r="P1586" s="31"/>
      <c r="Q1586" s="31"/>
      <c r="S1586" s="31"/>
      <c r="V1586" s="31"/>
      <c r="X1586" s="31"/>
      <c r="Z1586" s="31"/>
      <c r="AB1586" s="57"/>
    </row>
    <row r="1587" spans="1:28" s="19" customFormat="1" ht="15" hidden="1">
      <c r="A1587" s="31"/>
      <c r="B1587" s="59"/>
      <c r="C1587" s="59"/>
      <c r="D1587" s="59"/>
      <c r="E1587" s="59"/>
      <c r="F1587" s="31"/>
      <c r="G1587" s="31"/>
      <c r="I1587" s="31"/>
      <c r="P1587" s="31"/>
      <c r="Q1587" s="31"/>
      <c r="S1587" s="31"/>
      <c r="V1587" s="31"/>
      <c r="X1587" s="31"/>
      <c r="Z1587" s="31"/>
      <c r="AB1587" s="57"/>
    </row>
    <row r="1588" spans="1:28" s="19" customFormat="1" ht="15" hidden="1">
      <c r="A1588" s="31"/>
      <c r="B1588" s="59"/>
      <c r="C1588" s="59"/>
      <c r="D1588" s="59"/>
      <c r="E1588" s="59"/>
      <c r="F1588" s="31"/>
      <c r="G1588" s="31"/>
      <c r="I1588" s="31"/>
      <c r="P1588" s="31"/>
      <c r="Q1588" s="31"/>
      <c r="S1588" s="31"/>
      <c r="V1588" s="31"/>
      <c r="X1588" s="31"/>
      <c r="Z1588" s="31"/>
      <c r="AB1588" s="57"/>
    </row>
    <row r="1589" spans="1:28" s="19" customFormat="1" ht="15" hidden="1">
      <c r="A1589" s="31"/>
      <c r="B1589" s="59"/>
      <c r="C1589" s="59"/>
      <c r="D1589" s="59"/>
      <c r="E1589" s="59"/>
      <c r="F1589" s="31"/>
      <c r="G1589" s="31"/>
      <c r="I1589" s="31"/>
      <c r="P1589" s="31"/>
      <c r="Q1589" s="31"/>
      <c r="S1589" s="31"/>
      <c r="V1589" s="31"/>
      <c r="X1589" s="31"/>
      <c r="Z1589" s="31"/>
      <c r="AB1589" s="57"/>
    </row>
    <row r="1590" spans="1:28" s="19" customFormat="1" ht="15" hidden="1">
      <c r="A1590" s="31"/>
      <c r="B1590" s="59"/>
      <c r="C1590" s="59"/>
      <c r="D1590" s="59"/>
      <c r="E1590" s="59"/>
      <c r="F1590" s="31"/>
      <c r="G1590" s="31"/>
      <c r="I1590" s="31"/>
      <c r="P1590" s="31"/>
      <c r="Q1590" s="31"/>
      <c r="S1590" s="31"/>
      <c r="V1590" s="31"/>
      <c r="X1590" s="31"/>
      <c r="Z1590" s="31"/>
      <c r="AB1590" s="57"/>
    </row>
    <row r="1591" spans="1:28" s="19" customFormat="1" ht="15" hidden="1">
      <c r="A1591" s="31"/>
      <c r="B1591" s="59"/>
      <c r="C1591" s="59"/>
      <c r="D1591" s="59"/>
      <c r="E1591" s="59"/>
      <c r="F1591" s="31"/>
      <c r="G1591" s="31"/>
      <c r="I1591" s="31"/>
      <c r="P1591" s="31"/>
      <c r="Q1591" s="31"/>
      <c r="S1591" s="31"/>
      <c r="V1591" s="31"/>
      <c r="X1591" s="31"/>
      <c r="Z1591" s="31"/>
      <c r="AB1591" s="57"/>
    </row>
    <row r="1592" spans="1:28" s="19" customFormat="1" ht="15" hidden="1">
      <c r="A1592" s="31"/>
      <c r="B1592" s="59"/>
      <c r="C1592" s="59"/>
      <c r="D1592" s="59"/>
      <c r="E1592" s="59"/>
      <c r="F1592" s="31"/>
      <c r="G1592" s="31"/>
      <c r="I1592" s="31"/>
      <c r="P1592" s="31"/>
      <c r="Q1592" s="31"/>
      <c r="S1592" s="31"/>
      <c r="V1592" s="31"/>
      <c r="X1592" s="31"/>
      <c r="Z1592" s="31"/>
      <c r="AB1592" s="57"/>
    </row>
    <row r="1593" spans="1:28" s="19" customFormat="1" ht="15" hidden="1">
      <c r="A1593" s="31"/>
      <c r="B1593" s="59"/>
      <c r="C1593" s="59"/>
      <c r="D1593" s="59"/>
      <c r="E1593" s="59"/>
      <c r="F1593" s="31"/>
      <c r="G1593" s="31"/>
      <c r="I1593" s="31"/>
      <c r="P1593" s="31"/>
      <c r="Q1593" s="31"/>
      <c r="S1593" s="31"/>
      <c r="V1593" s="31"/>
      <c r="X1593" s="31"/>
      <c r="Z1593" s="31"/>
      <c r="AB1593" s="57"/>
    </row>
    <row r="1594" spans="1:28" s="19" customFormat="1" ht="15" hidden="1">
      <c r="A1594" s="31"/>
      <c r="B1594" s="59"/>
      <c r="C1594" s="59"/>
      <c r="D1594" s="59"/>
      <c r="E1594" s="59"/>
      <c r="F1594" s="31"/>
      <c r="G1594" s="31"/>
      <c r="I1594" s="31"/>
      <c r="P1594" s="31"/>
      <c r="Q1594" s="31"/>
      <c r="S1594" s="31"/>
      <c r="V1594" s="31"/>
      <c r="X1594" s="31"/>
      <c r="Z1594" s="31"/>
      <c r="AB1594" s="57"/>
    </row>
    <row r="1595" spans="1:28" s="19" customFormat="1" ht="15" hidden="1">
      <c r="A1595" s="31"/>
      <c r="B1595" s="59"/>
      <c r="C1595" s="59"/>
      <c r="D1595" s="59"/>
      <c r="E1595" s="59"/>
      <c r="F1595" s="31"/>
      <c r="G1595" s="31"/>
      <c r="I1595" s="31"/>
      <c r="P1595" s="31"/>
      <c r="Q1595" s="31"/>
      <c r="S1595" s="31"/>
      <c r="V1595" s="31"/>
      <c r="X1595" s="31"/>
      <c r="Z1595" s="31"/>
      <c r="AB1595" s="57"/>
    </row>
    <row r="1596" spans="1:28" s="19" customFormat="1" ht="15" hidden="1">
      <c r="A1596" s="31"/>
      <c r="B1596" s="59"/>
      <c r="C1596" s="59"/>
      <c r="D1596" s="59"/>
      <c r="E1596" s="59"/>
      <c r="F1596" s="31"/>
      <c r="G1596" s="31"/>
      <c r="I1596" s="31"/>
      <c r="P1596" s="31"/>
      <c r="Q1596" s="31"/>
      <c r="S1596" s="31"/>
      <c r="V1596" s="31"/>
      <c r="X1596" s="31"/>
      <c r="Z1596" s="31"/>
      <c r="AB1596" s="57"/>
    </row>
    <row r="1597" spans="1:28" s="19" customFormat="1" ht="15" hidden="1">
      <c r="A1597" s="31"/>
      <c r="B1597" s="59"/>
      <c r="C1597" s="59"/>
      <c r="D1597" s="59"/>
      <c r="E1597" s="59"/>
      <c r="F1597" s="31"/>
      <c r="G1597" s="31"/>
      <c r="I1597" s="31"/>
      <c r="P1597" s="31"/>
      <c r="Q1597" s="31"/>
      <c r="S1597" s="31"/>
      <c r="V1597" s="31"/>
      <c r="X1597" s="31"/>
      <c r="Z1597" s="31"/>
      <c r="AB1597" s="57"/>
    </row>
    <row r="1598" spans="1:28" s="19" customFormat="1" ht="15" hidden="1">
      <c r="A1598" s="31"/>
      <c r="B1598" s="59"/>
      <c r="C1598" s="59"/>
      <c r="D1598" s="59"/>
      <c r="E1598" s="59"/>
      <c r="F1598" s="31"/>
      <c r="G1598" s="31"/>
      <c r="I1598" s="31"/>
      <c r="P1598" s="31"/>
      <c r="Q1598" s="31"/>
      <c r="S1598" s="31"/>
      <c r="V1598" s="31"/>
      <c r="X1598" s="31"/>
      <c r="Z1598" s="31"/>
      <c r="AB1598" s="57"/>
    </row>
    <row r="1599" spans="1:28" s="19" customFormat="1" ht="15" hidden="1">
      <c r="A1599" s="31"/>
      <c r="B1599" s="59"/>
      <c r="C1599" s="59"/>
      <c r="D1599" s="59"/>
      <c r="E1599" s="59"/>
      <c r="F1599" s="31"/>
      <c r="G1599" s="31"/>
      <c r="I1599" s="31"/>
      <c r="P1599" s="31"/>
      <c r="Q1599" s="31"/>
      <c r="S1599" s="31"/>
      <c r="V1599" s="31"/>
      <c r="X1599" s="31"/>
      <c r="Z1599" s="31"/>
      <c r="AB1599" s="57"/>
    </row>
    <row r="1600" spans="1:28" s="19" customFormat="1" ht="15" hidden="1">
      <c r="B1600" s="64"/>
      <c r="C1600" s="64"/>
      <c r="D1600" s="64"/>
      <c r="E1600" s="64"/>
      <c r="I1600" s="31"/>
      <c r="P1600" s="31"/>
      <c r="Q1600" s="31"/>
      <c r="S1600" s="31"/>
      <c r="V1600" s="31"/>
      <c r="X1600" s="31"/>
      <c r="Z1600" s="31"/>
      <c r="AB1600" s="57"/>
    </row>
    <row r="1601" spans="2:28" s="19" customFormat="1" ht="15" hidden="1">
      <c r="B1601" s="64"/>
      <c r="C1601" s="64"/>
      <c r="D1601" s="64"/>
      <c r="E1601" s="64"/>
      <c r="I1601" s="31"/>
      <c r="P1601" s="31"/>
      <c r="Q1601" s="31"/>
      <c r="S1601" s="31"/>
      <c r="V1601" s="31"/>
      <c r="X1601" s="31"/>
      <c r="Z1601" s="31"/>
      <c r="AB1601" s="57"/>
    </row>
    <row r="1602" spans="2:28" s="19" customFormat="1" ht="15" hidden="1">
      <c r="B1602" s="64"/>
      <c r="C1602" s="64"/>
      <c r="D1602" s="64"/>
      <c r="E1602" s="64"/>
      <c r="I1602" s="31"/>
      <c r="P1602" s="31"/>
      <c r="Q1602" s="31"/>
      <c r="S1602" s="31"/>
      <c r="V1602" s="31"/>
      <c r="X1602" s="31"/>
      <c r="Z1602" s="31"/>
      <c r="AB1602" s="57"/>
    </row>
    <row r="1603" spans="2:28" s="19" customFormat="1" ht="15" hidden="1">
      <c r="B1603" s="64"/>
      <c r="C1603" s="64"/>
      <c r="D1603" s="64"/>
      <c r="E1603" s="64"/>
      <c r="I1603" s="31"/>
      <c r="P1603" s="31"/>
      <c r="Q1603" s="31"/>
      <c r="S1603" s="31"/>
      <c r="V1603" s="31"/>
      <c r="X1603" s="31"/>
      <c r="Z1603" s="31"/>
      <c r="AB1603" s="57"/>
    </row>
    <row r="1604" spans="2:28" s="19" customFormat="1" ht="15" hidden="1">
      <c r="B1604" s="64"/>
      <c r="C1604" s="64"/>
      <c r="D1604" s="64"/>
      <c r="E1604" s="64"/>
      <c r="I1604" s="31"/>
      <c r="P1604" s="31"/>
      <c r="Q1604" s="31"/>
      <c r="S1604" s="31"/>
      <c r="V1604" s="31"/>
      <c r="X1604" s="31"/>
      <c r="Z1604" s="31"/>
      <c r="AB1604" s="57"/>
    </row>
    <row r="1605" spans="2:28" s="19" customFormat="1" ht="15" hidden="1">
      <c r="B1605" s="64"/>
      <c r="C1605" s="64"/>
      <c r="D1605" s="64"/>
      <c r="E1605" s="64"/>
      <c r="I1605" s="31"/>
      <c r="P1605" s="31"/>
      <c r="Q1605" s="31"/>
      <c r="S1605" s="31"/>
      <c r="V1605" s="31"/>
      <c r="X1605" s="31"/>
      <c r="Z1605" s="31"/>
      <c r="AB1605" s="57"/>
    </row>
    <row r="1606" spans="2:28" s="19" customFormat="1" ht="15" hidden="1">
      <c r="B1606" s="64"/>
      <c r="C1606" s="64"/>
      <c r="D1606" s="64"/>
      <c r="E1606" s="64"/>
      <c r="I1606" s="31"/>
      <c r="P1606" s="31"/>
      <c r="Q1606" s="31"/>
      <c r="S1606" s="31"/>
      <c r="V1606" s="31"/>
      <c r="X1606" s="31"/>
      <c r="Z1606" s="31"/>
      <c r="AB1606" s="57"/>
    </row>
    <row r="1607" spans="2:28" s="19" customFormat="1" ht="15" hidden="1">
      <c r="B1607" s="64"/>
      <c r="C1607" s="64"/>
      <c r="D1607" s="64"/>
      <c r="E1607" s="64"/>
      <c r="I1607" s="31"/>
      <c r="P1607" s="31"/>
      <c r="Q1607" s="31"/>
      <c r="S1607" s="31"/>
      <c r="V1607" s="31"/>
      <c r="X1607" s="31"/>
      <c r="Z1607" s="31"/>
      <c r="AB1607" s="57"/>
    </row>
    <row r="1608" spans="2:28" s="19" customFormat="1" ht="15" hidden="1">
      <c r="B1608" s="64"/>
      <c r="C1608" s="64"/>
      <c r="D1608" s="64"/>
      <c r="E1608" s="64"/>
      <c r="I1608" s="31"/>
      <c r="P1608" s="31"/>
      <c r="Q1608" s="31"/>
      <c r="S1608" s="31"/>
      <c r="V1608" s="31"/>
      <c r="X1608" s="31"/>
      <c r="Z1608" s="31"/>
      <c r="AB1608" s="57"/>
    </row>
    <row r="1609" spans="2:28" s="19" customFormat="1" ht="15" hidden="1">
      <c r="B1609" s="64"/>
      <c r="C1609" s="64"/>
      <c r="D1609" s="64"/>
      <c r="E1609" s="64"/>
      <c r="I1609" s="31"/>
      <c r="P1609" s="31"/>
      <c r="Q1609" s="31"/>
      <c r="S1609" s="31"/>
      <c r="V1609" s="31"/>
      <c r="X1609" s="31"/>
      <c r="Z1609" s="31"/>
      <c r="AB1609" s="57"/>
    </row>
    <row r="1610" spans="2:28" s="19" customFormat="1" ht="15" hidden="1">
      <c r="B1610" s="64"/>
      <c r="C1610" s="64"/>
      <c r="D1610" s="64"/>
      <c r="E1610" s="64"/>
      <c r="I1610" s="31"/>
      <c r="P1610" s="31"/>
      <c r="Q1610" s="31"/>
      <c r="S1610" s="31"/>
      <c r="V1610" s="31"/>
      <c r="X1610" s="31"/>
      <c r="Z1610" s="31"/>
      <c r="AB1610" s="57"/>
    </row>
    <row r="1611" spans="2:28" s="19" customFormat="1" ht="15" hidden="1">
      <c r="B1611" s="64"/>
      <c r="C1611" s="64"/>
      <c r="D1611" s="64"/>
      <c r="E1611" s="64"/>
      <c r="I1611" s="31"/>
      <c r="P1611" s="31"/>
      <c r="Q1611" s="31"/>
      <c r="S1611" s="31"/>
      <c r="V1611" s="31"/>
      <c r="X1611" s="31"/>
      <c r="Z1611" s="31"/>
      <c r="AB1611" s="57"/>
    </row>
    <row r="1612" spans="2:28" s="19" customFormat="1" ht="15" hidden="1">
      <c r="B1612" s="64"/>
      <c r="C1612" s="64"/>
      <c r="D1612" s="64"/>
      <c r="E1612" s="64"/>
      <c r="I1612" s="31"/>
      <c r="P1612" s="31"/>
      <c r="Q1612" s="31"/>
      <c r="S1612" s="31"/>
      <c r="V1612" s="31"/>
      <c r="X1612" s="31"/>
      <c r="Z1612" s="31"/>
      <c r="AB1612" s="57"/>
    </row>
    <row r="1613" spans="2:28" s="19" customFormat="1" ht="15" hidden="1">
      <c r="B1613" s="64"/>
      <c r="C1613" s="64"/>
      <c r="D1613" s="64"/>
      <c r="E1613" s="64"/>
      <c r="I1613" s="31"/>
      <c r="P1613" s="31"/>
      <c r="Q1613" s="31"/>
      <c r="S1613" s="31"/>
      <c r="V1613" s="31"/>
      <c r="X1613" s="31"/>
      <c r="Z1613" s="31"/>
      <c r="AB1613" s="57"/>
    </row>
    <row r="1614" spans="2:28" s="19" customFormat="1" ht="15" hidden="1">
      <c r="B1614" s="64"/>
      <c r="C1614" s="64"/>
      <c r="D1614" s="64"/>
      <c r="E1614" s="64"/>
      <c r="I1614" s="31"/>
      <c r="P1614" s="31"/>
      <c r="Q1614" s="31"/>
      <c r="S1614" s="31"/>
      <c r="V1614" s="31"/>
      <c r="X1614" s="31"/>
      <c r="Z1614" s="31"/>
      <c r="AB1614" s="57"/>
    </row>
    <row r="1615" spans="2:28" s="19" customFormat="1" ht="15" hidden="1">
      <c r="B1615" s="64"/>
      <c r="C1615" s="64"/>
      <c r="D1615" s="64"/>
      <c r="E1615" s="64"/>
      <c r="I1615" s="31"/>
      <c r="P1615" s="31"/>
      <c r="Q1615" s="31"/>
      <c r="S1615" s="31"/>
      <c r="V1615" s="31"/>
      <c r="X1615" s="31"/>
      <c r="Z1615" s="31"/>
      <c r="AB1615" s="57"/>
    </row>
    <row r="1616" spans="2:28" s="19" customFormat="1" ht="15" hidden="1">
      <c r="B1616" s="64"/>
      <c r="C1616" s="64"/>
      <c r="D1616" s="64"/>
      <c r="E1616" s="64"/>
      <c r="I1616" s="31"/>
      <c r="P1616" s="31"/>
      <c r="Q1616" s="31"/>
      <c r="S1616" s="31"/>
      <c r="V1616" s="31"/>
      <c r="X1616" s="31"/>
      <c r="Z1616" s="31"/>
      <c r="AB1616" s="57"/>
    </row>
    <row r="1617" spans="2:28" s="19" customFormat="1" ht="15" hidden="1">
      <c r="B1617" s="64"/>
      <c r="C1617" s="64"/>
      <c r="D1617" s="64"/>
      <c r="E1617" s="64"/>
      <c r="I1617" s="31"/>
      <c r="P1617" s="31"/>
      <c r="Q1617" s="31"/>
      <c r="S1617" s="31"/>
      <c r="V1617" s="31"/>
      <c r="X1617" s="31"/>
      <c r="Z1617" s="31"/>
      <c r="AB1617" s="57"/>
    </row>
    <row r="1618" spans="2:28" s="19" customFormat="1" ht="15" hidden="1">
      <c r="B1618" s="64"/>
      <c r="C1618" s="64"/>
      <c r="D1618" s="64"/>
      <c r="E1618" s="64"/>
      <c r="I1618" s="31"/>
      <c r="P1618" s="31"/>
      <c r="Q1618" s="31"/>
      <c r="S1618" s="31"/>
      <c r="V1618" s="31"/>
      <c r="X1618" s="31"/>
      <c r="Z1618" s="31"/>
      <c r="AB1618" s="57"/>
    </row>
    <row r="1619" spans="2:28" s="19" customFormat="1" ht="15" hidden="1">
      <c r="B1619" s="64"/>
      <c r="C1619" s="64"/>
      <c r="D1619" s="64"/>
      <c r="E1619" s="64"/>
      <c r="I1619" s="31"/>
      <c r="P1619" s="31"/>
      <c r="Q1619" s="31"/>
      <c r="S1619" s="31"/>
      <c r="V1619" s="31"/>
      <c r="X1619" s="31"/>
      <c r="Z1619" s="31"/>
      <c r="AB1619" s="57"/>
    </row>
    <row r="1620" spans="2:28" s="19" customFormat="1" ht="15" hidden="1">
      <c r="B1620" s="64"/>
      <c r="C1620" s="64"/>
      <c r="D1620" s="64"/>
      <c r="E1620" s="64"/>
      <c r="I1620" s="31"/>
      <c r="P1620" s="31"/>
      <c r="Q1620" s="31"/>
      <c r="S1620" s="31"/>
      <c r="V1620" s="31"/>
      <c r="X1620" s="31"/>
      <c r="Z1620" s="31"/>
      <c r="AB1620" s="57"/>
    </row>
    <row r="1621" spans="2:28" s="19" customFormat="1" ht="15" hidden="1">
      <c r="B1621" s="64"/>
      <c r="C1621" s="64"/>
      <c r="D1621" s="64"/>
      <c r="E1621" s="64"/>
      <c r="I1621" s="31"/>
      <c r="P1621" s="31"/>
      <c r="Q1621" s="31"/>
      <c r="S1621" s="31"/>
      <c r="V1621" s="31"/>
      <c r="X1621" s="31"/>
      <c r="Z1621" s="31"/>
      <c r="AB1621" s="57"/>
    </row>
    <row r="1622" spans="2:28" s="19" customFormat="1" ht="15" hidden="1">
      <c r="B1622" s="64"/>
      <c r="C1622" s="64"/>
      <c r="D1622" s="64"/>
      <c r="E1622" s="64"/>
      <c r="I1622" s="31"/>
      <c r="P1622" s="31"/>
      <c r="Q1622" s="31"/>
      <c r="S1622" s="31"/>
      <c r="V1622" s="31"/>
      <c r="X1622" s="31"/>
      <c r="Z1622" s="31"/>
      <c r="AB1622" s="57"/>
    </row>
    <row r="1623" spans="2:28" s="19" customFormat="1" ht="15" hidden="1">
      <c r="B1623" s="64"/>
      <c r="C1623" s="64"/>
      <c r="D1623" s="64"/>
      <c r="E1623" s="64"/>
      <c r="I1623" s="31"/>
      <c r="P1623" s="31"/>
      <c r="Q1623" s="31"/>
      <c r="S1623" s="31"/>
      <c r="V1623" s="31"/>
      <c r="X1623" s="31"/>
      <c r="Z1623" s="31"/>
      <c r="AB1623" s="57"/>
    </row>
    <row r="1624" spans="2:28" s="19" customFormat="1" ht="15" hidden="1">
      <c r="B1624" s="64"/>
      <c r="C1624" s="64"/>
      <c r="D1624" s="64"/>
      <c r="E1624" s="64"/>
      <c r="I1624" s="31"/>
      <c r="P1624" s="31"/>
      <c r="Q1624" s="31"/>
      <c r="S1624" s="31"/>
      <c r="V1624" s="31"/>
      <c r="X1624" s="31"/>
      <c r="Z1624" s="31"/>
      <c r="AB1624" s="57"/>
    </row>
    <row r="1625" spans="2:28" s="19" customFormat="1" ht="15" hidden="1">
      <c r="B1625" s="64"/>
      <c r="C1625" s="64"/>
      <c r="D1625" s="64"/>
      <c r="E1625" s="64"/>
      <c r="I1625" s="31"/>
      <c r="P1625" s="31"/>
      <c r="Q1625" s="31"/>
      <c r="S1625" s="31"/>
      <c r="V1625" s="31"/>
      <c r="X1625" s="31"/>
      <c r="Z1625" s="31"/>
      <c r="AB1625" s="57"/>
    </row>
    <row r="1626" spans="2:28" s="19" customFormat="1" ht="15" hidden="1">
      <c r="B1626" s="64"/>
      <c r="C1626" s="64"/>
      <c r="D1626" s="64"/>
      <c r="E1626" s="64"/>
      <c r="I1626" s="31"/>
      <c r="P1626" s="31"/>
      <c r="Q1626" s="31"/>
      <c r="S1626" s="31"/>
      <c r="V1626" s="31"/>
      <c r="X1626" s="31"/>
      <c r="Z1626" s="31"/>
      <c r="AB1626" s="57"/>
    </row>
    <row r="1627" spans="2:28" s="19" customFormat="1" ht="15" hidden="1">
      <c r="B1627" s="64"/>
      <c r="C1627" s="64"/>
      <c r="D1627" s="64"/>
      <c r="E1627" s="64"/>
      <c r="I1627" s="31"/>
      <c r="P1627" s="31"/>
      <c r="Q1627" s="31"/>
      <c r="S1627" s="31"/>
      <c r="V1627" s="31"/>
      <c r="X1627" s="31"/>
      <c r="Z1627" s="31"/>
      <c r="AB1627" s="57"/>
    </row>
    <row r="1628" spans="2:28" s="19" customFormat="1" ht="15" hidden="1">
      <c r="B1628" s="64"/>
      <c r="C1628" s="64"/>
      <c r="D1628" s="64"/>
      <c r="E1628" s="64"/>
      <c r="I1628" s="31"/>
      <c r="P1628" s="31"/>
      <c r="Q1628" s="31"/>
      <c r="S1628" s="31"/>
      <c r="V1628" s="31"/>
      <c r="X1628" s="31"/>
      <c r="Z1628" s="31"/>
      <c r="AB1628" s="57"/>
    </row>
    <row r="1629" spans="2:28" s="19" customFormat="1" ht="15" hidden="1">
      <c r="B1629" s="64"/>
      <c r="C1629" s="64"/>
      <c r="D1629" s="64"/>
      <c r="E1629" s="64"/>
      <c r="I1629" s="31"/>
      <c r="P1629" s="31"/>
      <c r="Q1629" s="31"/>
      <c r="S1629" s="31"/>
      <c r="V1629" s="31"/>
      <c r="X1629" s="31"/>
      <c r="Z1629" s="31"/>
      <c r="AB1629" s="57"/>
    </row>
    <row r="1630" spans="2:28" s="19" customFormat="1" ht="15" hidden="1">
      <c r="B1630" s="64"/>
      <c r="C1630" s="64"/>
      <c r="D1630" s="64"/>
      <c r="E1630" s="64"/>
      <c r="I1630" s="31"/>
      <c r="P1630" s="31"/>
      <c r="Q1630" s="31"/>
      <c r="S1630" s="31"/>
      <c r="V1630" s="31"/>
      <c r="X1630" s="31"/>
      <c r="Z1630" s="31"/>
      <c r="AB1630" s="57"/>
    </row>
    <row r="1631" spans="2:28" s="19" customFormat="1" ht="15" hidden="1">
      <c r="B1631" s="64"/>
      <c r="C1631" s="64"/>
      <c r="D1631" s="64"/>
      <c r="E1631" s="64"/>
      <c r="I1631" s="31"/>
      <c r="P1631" s="31"/>
      <c r="Q1631" s="31"/>
      <c r="S1631" s="31"/>
      <c r="V1631" s="31"/>
      <c r="X1631" s="31"/>
      <c r="Z1631" s="31"/>
      <c r="AB1631" s="57"/>
    </row>
    <row r="1632" spans="2:28" s="19" customFormat="1" ht="15" hidden="1">
      <c r="B1632" s="64"/>
      <c r="C1632" s="64"/>
      <c r="D1632" s="64"/>
      <c r="E1632" s="64"/>
      <c r="I1632" s="31"/>
      <c r="P1632" s="31"/>
      <c r="Q1632" s="31"/>
      <c r="S1632" s="31"/>
      <c r="V1632" s="31"/>
      <c r="X1632" s="31"/>
      <c r="Z1632" s="31"/>
      <c r="AB1632" s="57"/>
    </row>
    <row r="1633" spans="2:28" s="19" customFormat="1" ht="15" hidden="1">
      <c r="B1633" s="64"/>
      <c r="C1633" s="64"/>
      <c r="D1633" s="64"/>
      <c r="E1633" s="64"/>
      <c r="I1633" s="31"/>
      <c r="P1633" s="31"/>
      <c r="Q1633" s="31"/>
      <c r="S1633" s="31"/>
      <c r="V1633" s="31"/>
      <c r="X1633" s="31"/>
      <c r="Z1633" s="31"/>
      <c r="AB1633" s="57"/>
    </row>
    <row r="1634" spans="2:28" s="19" customFormat="1" ht="15" hidden="1">
      <c r="B1634" s="64"/>
      <c r="C1634" s="64"/>
      <c r="D1634" s="64"/>
      <c r="E1634" s="64"/>
      <c r="I1634" s="31"/>
      <c r="P1634" s="31"/>
      <c r="Q1634" s="31"/>
      <c r="S1634" s="31"/>
      <c r="V1634" s="31"/>
      <c r="X1634" s="31"/>
      <c r="Z1634" s="31"/>
      <c r="AB1634" s="57"/>
    </row>
    <row r="1635" spans="2:28" s="19" customFormat="1" ht="15" hidden="1">
      <c r="B1635" s="64"/>
      <c r="C1635" s="64"/>
      <c r="D1635" s="64"/>
      <c r="E1635" s="64"/>
      <c r="I1635" s="31"/>
      <c r="P1635" s="31"/>
      <c r="Q1635" s="31"/>
      <c r="S1635" s="31"/>
      <c r="V1635" s="31"/>
      <c r="X1635" s="31"/>
      <c r="Z1635" s="31"/>
      <c r="AB1635" s="57"/>
    </row>
    <row r="1636" spans="2:28" s="19" customFormat="1" ht="15" hidden="1">
      <c r="B1636" s="64"/>
      <c r="C1636" s="64"/>
      <c r="D1636" s="64"/>
      <c r="E1636" s="64"/>
      <c r="I1636" s="31"/>
      <c r="P1636" s="31"/>
      <c r="Q1636" s="31"/>
      <c r="S1636" s="31"/>
      <c r="V1636" s="31"/>
      <c r="X1636" s="31"/>
      <c r="Z1636" s="31"/>
      <c r="AB1636" s="57"/>
    </row>
    <row r="1637" spans="2:28" s="19" customFormat="1" ht="15" hidden="1">
      <c r="B1637" s="64"/>
      <c r="C1637" s="64"/>
      <c r="D1637" s="64"/>
      <c r="E1637" s="64"/>
      <c r="I1637" s="31"/>
      <c r="P1637" s="31"/>
      <c r="Q1637" s="31"/>
      <c r="S1637" s="31"/>
      <c r="V1637" s="31"/>
      <c r="X1637" s="31"/>
      <c r="Z1637" s="31"/>
      <c r="AB1637" s="57"/>
    </row>
    <row r="1638" spans="2:28" s="19" customFormat="1" ht="15" hidden="1">
      <c r="B1638" s="64"/>
      <c r="C1638" s="64"/>
      <c r="D1638" s="64"/>
      <c r="E1638" s="64"/>
      <c r="I1638" s="31"/>
      <c r="P1638" s="31"/>
      <c r="Q1638" s="31"/>
      <c r="S1638" s="31"/>
      <c r="V1638" s="31"/>
      <c r="X1638" s="31"/>
      <c r="Z1638" s="31"/>
      <c r="AB1638" s="57"/>
    </row>
    <row r="1639" spans="2:28" s="19" customFormat="1" ht="15" hidden="1">
      <c r="B1639" s="64"/>
      <c r="C1639" s="64"/>
      <c r="D1639" s="64"/>
      <c r="E1639" s="64"/>
      <c r="I1639" s="31"/>
      <c r="P1639" s="31"/>
      <c r="Q1639" s="31"/>
      <c r="S1639" s="31"/>
      <c r="V1639" s="31"/>
      <c r="X1639" s="31"/>
      <c r="Z1639" s="31"/>
      <c r="AB1639" s="57"/>
    </row>
    <row r="1640" spans="2:28" s="19" customFormat="1" ht="15" hidden="1">
      <c r="B1640" s="64"/>
      <c r="C1640" s="64"/>
      <c r="D1640" s="64"/>
      <c r="E1640" s="64"/>
      <c r="I1640" s="31"/>
      <c r="P1640" s="31"/>
      <c r="Q1640" s="31"/>
      <c r="S1640" s="31"/>
      <c r="V1640" s="31"/>
      <c r="X1640" s="31"/>
      <c r="Z1640" s="31"/>
      <c r="AB1640" s="57"/>
    </row>
    <row r="1641" spans="2:28" s="19" customFormat="1" ht="15" hidden="1">
      <c r="B1641" s="64"/>
      <c r="C1641" s="64"/>
      <c r="D1641" s="64"/>
      <c r="E1641" s="64"/>
      <c r="I1641" s="31"/>
      <c r="P1641" s="31"/>
      <c r="Q1641" s="31"/>
      <c r="S1641" s="31"/>
      <c r="V1641" s="31"/>
      <c r="X1641" s="31"/>
      <c r="Z1641" s="31"/>
      <c r="AB1641" s="57"/>
    </row>
    <row r="1642" spans="2:28" s="19" customFormat="1" ht="15" hidden="1">
      <c r="B1642" s="64"/>
      <c r="C1642" s="64"/>
      <c r="D1642" s="64"/>
      <c r="E1642" s="64"/>
      <c r="I1642" s="31"/>
      <c r="P1642" s="31"/>
      <c r="Q1642" s="31"/>
      <c r="S1642" s="31"/>
      <c r="V1642" s="31"/>
      <c r="X1642" s="31"/>
      <c r="Z1642" s="31"/>
      <c r="AB1642" s="57"/>
    </row>
    <row r="1643" spans="2:28" s="19" customFormat="1" ht="15" hidden="1">
      <c r="B1643" s="64"/>
      <c r="C1643" s="64"/>
      <c r="D1643" s="64"/>
      <c r="E1643" s="64"/>
      <c r="I1643" s="31"/>
      <c r="P1643" s="31"/>
      <c r="Q1643" s="31"/>
      <c r="S1643" s="31"/>
      <c r="V1643" s="31"/>
      <c r="X1643" s="31"/>
      <c r="Z1643" s="31"/>
      <c r="AB1643" s="57"/>
    </row>
    <row r="1644" spans="2:28" s="19" customFormat="1" ht="15" hidden="1">
      <c r="B1644" s="64"/>
      <c r="C1644" s="64"/>
      <c r="D1644" s="64"/>
      <c r="E1644" s="64"/>
      <c r="I1644" s="31"/>
      <c r="P1644" s="31"/>
      <c r="Q1644" s="31"/>
      <c r="S1644" s="31"/>
      <c r="V1644" s="31"/>
      <c r="X1644" s="31"/>
      <c r="Z1644" s="31"/>
      <c r="AB1644" s="57"/>
    </row>
    <row r="1645" spans="2:28" s="19" customFormat="1" ht="15" hidden="1">
      <c r="B1645" s="64"/>
      <c r="C1645" s="64"/>
      <c r="D1645" s="64"/>
      <c r="E1645" s="64"/>
      <c r="I1645" s="31"/>
      <c r="P1645" s="31"/>
      <c r="Q1645" s="31"/>
      <c r="S1645" s="31"/>
      <c r="V1645" s="31"/>
      <c r="X1645" s="31"/>
      <c r="Z1645" s="31"/>
      <c r="AB1645" s="57"/>
    </row>
    <row r="1646" spans="2:28" s="19" customFormat="1" ht="15" hidden="1">
      <c r="B1646" s="64"/>
      <c r="C1646" s="64"/>
      <c r="D1646" s="64"/>
      <c r="E1646" s="64"/>
      <c r="I1646" s="31"/>
      <c r="P1646" s="31"/>
      <c r="Q1646" s="31"/>
      <c r="S1646" s="31"/>
      <c r="V1646" s="31"/>
      <c r="X1646" s="31"/>
      <c r="Z1646" s="31"/>
      <c r="AB1646" s="57"/>
    </row>
    <row r="1647" spans="2:28" s="19" customFormat="1" ht="15" hidden="1">
      <c r="B1647" s="64"/>
      <c r="C1647" s="64"/>
      <c r="D1647" s="64"/>
      <c r="E1647" s="64"/>
      <c r="I1647" s="31"/>
      <c r="P1647" s="31"/>
      <c r="Q1647" s="31"/>
      <c r="S1647" s="31"/>
      <c r="V1647" s="31"/>
      <c r="X1647" s="31"/>
      <c r="Z1647" s="31"/>
      <c r="AB1647" s="57"/>
    </row>
    <row r="1648" spans="2:28" s="19" customFormat="1" ht="15" hidden="1">
      <c r="B1648" s="64"/>
      <c r="C1648" s="64"/>
      <c r="D1648" s="64"/>
      <c r="E1648" s="64"/>
      <c r="I1648" s="31"/>
      <c r="P1648" s="31"/>
      <c r="Q1648" s="31"/>
      <c r="S1648" s="31"/>
      <c r="V1648" s="31"/>
      <c r="X1648" s="31"/>
      <c r="Z1648" s="31"/>
      <c r="AB1648" s="57"/>
    </row>
    <row r="1649" spans="2:28" s="19" customFormat="1" ht="15" hidden="1">
      <c r="B1649" s="64"/>
      <c r="C1649" s="64"/>
      <c r="D1649" s="64"/>
      <c r="E1649" s="64"/>
      <c r="I1649" s="31"/>
      <c r="P1649" s="31"/>
      <c r="Q1649" s="31"/>
      <c r="S1649" s="31"/>
      <c r="V1649" s="31"/>
      <c r="X1649" s="31"/>
      <c r="Z1649" s="31"/>
      <c r="AB1649" s="57"/>
    </row>
    <row r="1650" spans="2:28" s="19" customFormat="1" ht="15" hidden="1">
      <c r="B1650" s="64"/>
      <c r="C1650" s="64"/>
      <c r="D1650" s="64"/>
      <c r="E1650" s="64"/>
      <c r="I1650" s="31"/>
      <c r="P1650" s="31"/>
      <c r="Q1650" s="31"/>
      <c r="S1650" s="31"/>
      <c r="V1650" s="31"/>
      <c r="X1650" s="31"/>
      <c r="Z1650" s="31"/>
      <c r="AB1650" s="57"/>
    </row>
    <row r="1651" spans="2:28" s="19" customFormat="1" ht="15" hidden="1">
      <c r="B1651" s="64"/>
      <c r="C1651" s="64"/>
      <c r="D1651" s="64"/>
      <c r="E1651" s="64"/>
      <c r="I1651" s="31"/>
      <c r="P1651" s="31"/>
      <c r="Q1651" s="31"/>
      <c r="S1651" s="31"/>
      <c r="V1651" s="31"/>
      <c r="X1651" s="31"/>
      <c r="Z1651" s="31"/>
      <c r="AB1651" s="57"/>
    </row>
    <row r="1652" spans="2:28" s="19" customFormat="1" ht="15" hidden="1">
      <c r="B1652" s="64"/>
      <c r="C1652" s="64"/>
      <c r="D1652" s="64"/>
      <c r="E1652" s="64"/>
      <c r="I1652" s="31"/>
      <c r="P1652" s="31"/>
      <c r="Q1652" s="31"/>
      <c r="S1652" s="31"/>
      <c r="V1652" s="31"/>
      <c r="X1652" s="31"/>
      <c r="Z1652" s="31"/>
      <c r="AB1652" s="57"/>
    </row>
    <row r="1653" spans="2:28" s="19" customFormat="1" ht="15" hidden="1">
      <c r="B1653" s="64"/>
      <c r="C1653" s="64"/>
      <c r="D1653" s="64"/>
      <c r="E1653" s="64"/>
      <c r="I1653" s="31"/>
      <c r="P1653" s="31"/>
      <c r="Q1653" s="31"/>
      <c r="S1653" s="31"/>
      <c r="V1653" s="31"/>
      <c r="X1653" s="31"/>
      <c r="Z1653" s="31"/>
      <c r="AB1653" s="57"/>
    </row>
    <row r="1654" spans="2:28" s="19" customFormat="1" ht="15" hidden="1">
      <c r="B1654" s="64"/>
      <c r="C1654" s="64"/>
      <c r="D1654" s="64"/>
      <c r="E1654" s="64"/>
      <c r="I1654" s="31"/>
      <c r="P1654" s="31"/>
      <c r="Q1654" s="31"/>
      <c r="S1654" s="31"/>
      <c r="V1654" s="31"/>
      <c r="X1654" s="31"/>
      <c r="Z1654" s="31"/>
      <c r="AB1654" s="57"/>
    </row>
    <row r="1655" spans="2:28" s="19" customFormat="1" ht="15" hidden="1">
      <c r="B1655" s="64"/>
      <c r="C1655" s="64"/>
      <c r="D1655" s="64"/>
      <c r="E1655" s="64"/>
      <c r="I1655" s="31"/>
      <c r="P1655" s="31"/>
      <c r="Q1655" s="31"/>
      <c r="S1655" s="31"/>
      <c r="V1655" s="31"/>
      <c r="X1655" s="31"/>
      <c r="Z1655" s="31"/>
      <c r="AB1655" s="57"/>
    </row>
    <row r="1656" spans="2:28" s="19" customFormat="1" ht="15" hidden="1">
      <c r="B1656" s="64"/>
      <c r="C1656" s="64"/>
      <c r="D1656" s="64"/>
      <c r="E1656" s="64"/>
      <c r="I1656" s="31"/>
      <c r="P1656" s="31"/>
      <c r="Q1656" s="31"/>
      <c r="S1656" s="31"/>
      <c r="V1656" s="31"/>
      <c r="X1656" s="31"/>
      <c r="Z1656" s="31"/>
      <c r="AB1656" s="57"/>
    </row>
    <row r="1657" spans="2:28" s="19" customFormat="1" ht="15" hidden="1">
      <c r="B1657" s="64"/>
      <c r="C1657" s="64"/>
      <c r="D1657" s="64"/>
      <c r="E1657" s="64"/>
      <c r="I1657" s="31"/>
      <c r="P1657" s="31"/>
      <c r="Q1657" s="31"/>
      <c r="S1657" s="31"/>
      <c r="V1657" s="31"/>
      <c r="X1657" s="31"/>
      <c r="Z1657" s="31"/>
      <c r="AB1657" s="57"/>
    </row>
    <row r="1658" spans="2:28" s="19" customFormat="1" ht="15" hidden="1">
      <c r="B1658" s="64"/>
      <c r="C1658" s="64"/>
      <c r="D1658" s="64"/>
      <c r="E1658" s="64"/>
      <c r="I1658" s="31"/>
      <c r="P1658" s="31"/>
      <c r="Q1658" s="31"/>
      <c r="S1658" s="31"/>
      <c r="V1658" s="31"/>
      <c r="X1658" s="31"/>
      <c r="Z1658" s="31"/>
      <c r="AB1658" s="57"/>
    </row>
    <row r="1659" spans="2:28" s="19" customFormat="1" ht="15" hidden="1">
      <c r="B1659" s="64"/>
      <c r="C1659" s="64"/>
      <c r="D1659" s="64"/>
      <c r="E1659" s="64"/>
      <c r="I1659" s="31"/>
      <c r="P1659" s="31"/>
      <c r="Q1659" s="31"/>
      <c r="S1659" s="31"/>
      <c r="V1659" s="31"/>
      <c r="X1659" s="31"/>
      <c r="Z1659" s="31"/>
      <c r="AB1659" s="57"/>
    </row>
    <row r="1660" spans="2:28" s="19" customFormat="1" ht="15" hidden="1">
      <c r="B1660" s="64"/>
      <c r="C1660" s="64"/>
      <c r="D1660" s="64"/>
      <c r="E1660" s="64"/>
      <c r="I1660" s="31"/>
      <c r="P1660" s="31"/>
      <c r="Q1660" s="31"/>
      <c r="S1660" s="31"/>
      <c r="V1660" s="31"/>
      <c r="X1660" s="31"/>
      <c r="Z1660" s="31"/>
      <c r="AB1660" s="57"/>
    </row>
    <row r="1661" spans="2:28" s="19" customFormat="1" ht="15" hidden="1">
      <c r="B1661" s="64"/>
      <c r="C1661" s="64"/>
      <c r="D1661" s="64"/>
      <c r="E1661" s="64"/>
      <c r="I1661" s="31"/>
      <c r="P1661" s="31"/>
      <c r="Q1661" s="31"/>
      <c r="S1661" s="31"/>
      <c r="V1661" s="31"/>
      <c r="X1661" s="31"/>
      <c r="Z1661" s="31"/>
      <c r="AB1661" s="57"/>
    </row>
    <row r="1662" spans="2:28" s="19" customFormat="1" ht="15" hidden="1">
      <c r="B1662" s="64"/>
      <c r="C1662" s="64"/>
      <c r="D1662" s="64"/>
      <c r="E1662" s="64"/>
      <c r="I1662" s="31"/>
      <c r="P1662" s="31"/>
      <c r="Q1662" s="31"/>
      <c r="S1662" s="31"/>
      <c r="V1662" s="31"/>
      <c r="X1662" s="31"/>
      <c r="Z1662" s="31"/>
      <c r="AB1662" s="57"/>
    </row>
    <row r="1663" spans="2:28" s="19" customFormat="1" ht="15" hidden="1">
      <c r="B1663" s="64"/>
      <c r="C1663" s="64"/>
      <c r="D1663" s="64"/>
      <c r="E1663" s="64"/>
      <c r="I1663" s="31"/>
      <c r="P1663" s="31"/>
      <c r="Q1663" s="31"/>
      <c r="S1663" s="31"/>
      <c r="V1663" s="31"/>
      <c r="X1663" s="31"/>
      <c r="Z1663" s="31"/>
      <c r="AB1663" s="57"/>
    </row>
    <row r="1664" spans="2:28" s="19" customFormat="1" ht="15" hidden="1">
      <c r="B1664" s="64"/>
      <c r="C1664" s="64"/>
      <c r="D1664" s="64"/>
      <c r="E1664" s="64"/>
      <c r="I1664" s="31"/>
      <c r="P1664" s="31"/>
      <c r="Q1664" s="31"/>
      <c r="S1664" s="31"/>
      <c r="V1664" s="31"/>
      <c r="X1664" s="31"/>
      <c r="Z1664" s="31"/>
      <c r="AB1664" s="57"/>
    </row>
    <row r="1665" spans="2:28" s="19" customFormat="1" ht="15" hidden="1">
      <c r="B1665" s="64"/>
      <c r="C1665" s="64"/>
      <c r="D1665" s="64"/>
      <c r="E1665" s="64"/>
      <c r="I1665" s="31"/>
      <c r="P1665" s="31"/>
      <c r="Q1665" s="31"/>
      <c r="S1665" s="31"/>
      <c r="V1665" s="31"/>
      <c r="X1665" s="31"/>
      <c r="Z1665" s="31"/>
      <c r="AB1665" s="57"/>
    </row>
    <row r="1666" spans="2:28" s="19" customFormat="1" ht="15" hidden="1">
      <c r="B1666" s="64"/>
      <c r="C1666" s="64"/>
      <c r="D1666" s="64"/>
      <c r="E1666" s="64"/>
      <c r="I1666" s="31"/>
      <c r="P1666" s="31"/>
      <c r="Q1666" s="31"/>
      <c r="S1666" s="31"/>
      <c r="V1666" s="31"/>
      <c r="X1666" s="31"/>
      <c r="Z1666" s="31"/>
      <c r="AB1666" s="57"/>
    </row>
    <row r="1667" spans="2:28" s="19" customFormat="1" ht="15" hidden="1">
      <c r="B1667" s="64"/>
      <c r="C1667" s="64"/>
      <c r="D1667" s="64"/>
      <c r="E1667" s="64"/>
      <c r="I1667" s="31"/>
      <c r="P1667" s="31"/>
      <c r="Q1667" s="31"/>
      <c r="S1667" s="31"/>
      <c r="V1667" s="31"/>
      <c r="X1667" s="31"/>
      <c r="Z1667" s="31"/>
      <c r="AB1667" s="57"/>
    </row>
    <row r="1668" spans="2:28" s="19" customFormat="1" ht="15" hidden="1">
      <c r="B1668" s="64"/>
      <c r="C1668" s="64"/>
      <c r="D1668" s="64"/>
      <c r="E1668" s="64"/>
      <c r="I1668" s="31"/>
      <c r="P1668" s="31"/>
      <c r="Q1668" s="31"/>
      <c r="S1668" s="31"/>
      <c r="V1668" s="31"/>
      <c r="X1668" s="31"/>
      <c r="Z1668" s="31"/>
      <c r="AB1668" s="57"/>
    </row>
    <row r="1669" spans="2:28" s="19" customFormat="1" ht="15" hidden="1">
      <c r="B1669" s="64"/>
      <c r="C1669" s="64"/>
      <c r="D1669" s="64"/>
      <c r="E1669" s="64"/>
      <c r="I1669" s="31"/>
      <c r="P1669" s="31"/>
      <c r="Q1669" s="31"/>
      <c r="S1669" s="31"/>
      <c r="V1669" s="31"/>
      <c r="X1669" s="31"/>
      <c r="Z1669" s="31"/>
      <c r="AB1669" s="57"/>
    </row>
    <row r="1670" spans="2:28" s="19" customFormat="1" ht="15" hidden="1">
      <c r="B1670" s="64"/>
      <c r="C1670" s="64"/>
      <c r="D1670" s="64"/>
      <c r="E1670" s="64"/>
      <c r="I1670" s="31"/>
      <c r="P1670" s="31"/>
      <c r="Q1670" s="31"/>
      <c r="S1670" s="31"/>
      <c r="V1670" s="31"/>
      <c r="X1670" s="31"/>
      <c r="Z1670" s="31"/>
      <c r="AB1670" s="57"/>
    </row>
    <row r="1671" spans="2:28" s="19" customFormat="1" ht="15" hidden="1">
      <c r="B1671" s="64"/>
      <c r="C1671" s="64"/>
      <c r="D1671" s="64"/>
      <c r="E1671" s="64"/>
      <c r="I1671" s="31"/>
      <c r="P1671" s="31"/>
      <c r="Q1671" s="31"/>
      <c r="S1671" s="31"/>
      <c r="V1671" s="31"/>
      <c r="X1671" s="31"/>
      <c r="Z1671" s="31"/>
      <c r="AB1671" s="57"/>
    </row>
    <row r="1672" spans="2:28" s="19" customFormat="1" ht="15" hidden="1">
      <c r="B1672" s="64"/>
      <c r="C1672" s="64"/>
      <c r="D1672" s="64"/>
      <c r="E1672" s="64"/>
      <c r="I1672" s="31"/>
      <c r="P1672" s="31"/>
      <c r="Q1672" s="31"/>
      <c r="S1672" s="31"/>
      <c r="V1672" s="31"/>
      <c r="X1672" s="31"/>
      <c r="Z1672" s="31"/>
      <c r="AB1672" s="57"/>
    </row>
    <row r="1673" spans="2:28" s="19" customFormat="1" ht="15" hidden="1">
      <c r="B1673" s="64"/>
      <c r="C1673" s="64"/>
      <c r="D1673" s="64"/>
      <c r="E1673" s="64"/>
      <c r="I1673" s="31"/>
      <c r="P1673" s="31"/>
      <c r="Q1673" s="31"/>
      <c r="S1673" s="31"/>
      <c r="V1673" s="31"/>
      <c r="X1673" s="31"/>
      <c r="Z1673" s="31"/>
      <c r="AB1673" s="57"/>
    </row>
    <row r="1674" spans="2:28" s="19" customFormat="1" ht="15" hidden="1">
      <c r="B1674" s="64"/>
      <c r="C1674" s="64"/>
      <c r="D1674" s="64"/>
      <c r="E1674" s="64"/>
      <c r="I1674" s="31"/>
      <c r="P1674" s="31"/>
      <c r="Q1674" s="31"/>
      <c r="S1674" s="31"/>
      <c r="V1674" s="31"/>
      <c r="X1674" s="31"/>
      <c r="Z1674" s="31"/>
      <c r="AB1674" s="57"/>
    </row>
    <row r="1675" spans="2:28" s="19" customFormat="1" ht="15" hidden="1">
      <c r="B1675" s="64"/>
      <c r="C1675" s="64"/>
      <c r="D1675" s="64"/>
      <c r="E1675" s="64"/>
      <c r="I1675" s="31"/>
      <c r="P1675" s="31"/>
      <c r="Q1675" s="31"/>
      <c r="S1675" s="31"/>
      <c r="V1675" s="31"/>
      <c r="X1675" s="31"/>
      <c r="Z1675" s="31"/>
      <c r="AB1675" s="57"/>
    </row>
    <row r="1676" spans="2:28" s="19" customFormat="1" ht="15" hidden="1">
      <c r="B1676" s="64"/>
      <c r="C1676" s="64"/>
      <c r="D1676" s="64"/>
      <c r="E1676" s="64"/>
      <c r="I1676" s="31"/>
      <c r="P1676" s="31"/>
      <c r="Q1676" s="31"/>
      <c r="S1676" s="31"/>
      <c r="V1676" s="31"/>
      <c r="X1676" s="31"/>
      <c r="Z1676" s="31"/>
      <c r="AB1676" s="57"/>
    </row>
    <row r="1677" spans="2:28" s="19" customFormat="1" ht="15" hidden="1">
      <c r="B1677" s="64"/>
      <c r="C1677" s="64"/>
      <c r="D1677" s="64"/>
      <c r="E1677" s="64"/>
      <c r="I1677" s="31"/>
      <c r="P1677" s="31"/>
      <c r="Q1677" s="31"/>
      <c r="S1677" s="31"/>
      <c r="V1677" s="31"/>
      <c r="X1677" s="31"/>
      <c r="Z1677" s="31"/>
      <c r="AB1677" s="57"/>
    </row>
    <row r="1678" spans="2:28" s="19" customFormat="1" ht="15" hidden="1">
      <c r="B1678" s="64"/>
      <c r="C1678" s="64"/>
      <c r="D1678" s="64"/>
      <c r="E1678" s="64"/>
      <c r="I1678" s="31"/>
      <c r="P1678" s="31"/>
      <c r="Q1678" s="31"/>
      <c r="S1678" s="31"/>
      <c r="V1678" s="31"/>
      <c r="X1678" s="31"/>
      <c r="Z1678" s="31"/>
      <c r="AB1678" s="57"/>
    </row>
    <row r="1679" spans="2:28" s="19" customFormat="1" ht="15" hidden="1">
      <c r="B1679" s="64"/>
      <c r="C1679" s="64"/>
      <c r="D1679" s="64"/>
      <c r="E1679" s="64"/>
      <c r="I1679" s="31"/>
      <c r="P1679" s="31"/>
      <c r="Q1679" s="31"/>
      <c r="S1679" s="31"/>
      <c r="V1679" s="31"/>
      <c r="X1679" s="31"/>
      <c r="Z1679" s="31"/>
      <c r="AB1679" s="57"/>
    </row>
    <row r="1680" spans="2:28" s="19" customFormat="1" ht="15" hidden="1">
      <c r="B1680" s="64"/>
      <c r="C1680" s="64"/>
      <c r="D1680" s="64"/>
      <c r="E1680" s="64"/>
      <c r="I1680" s="31"/>
      <c r="P1680" s="31"/>
      <c r="Q1680" s="31"/>
      <c r="S1680" s="31"/>
      <c r="V1680" s="31"/>
      <c r="X1680" s="31"/>
      <c r="Z1680" s="31"/>
      <c r="AB1680" s="57"/>
    </row>
    <row r="1681" spans="2:28" s="19" customFormat="1" ht="15" hidden="1">
      <c r="B1681" s="64"/>
      <c r="C1681" s="64"/>
      <c r="D1681" s="64"/>
      <c r="E1681" s="64"/>
      <c r="I1681" s="31"/>
      <c r="P1681" s="31"/>
      <c r="Q1681" s="31"/>
      <c r="S1681" s="31"/>
      <c r="V1681" s="31"/>
      <c r="X1681" s="31"/>
      <c r="Z1681" s="31"/>
      <c r="AB1681" s="57"/>
    </row>
    <row r="1682" spans="2:28" s="19" customFormat="1" ht="15" hidden="1">
      <c r="B1682" s="64"/>
      <c r="C1682" s="64"/>
      <c r="D1682" s="64"/>
      <c r="E1682" s="64"/>
      <c r="I1682" s="31"/>
      <c r="P1682" s="31"/>
      <c r="Q1682" s="31"/>
      <c r="S1682" s="31"/>
      <c r="V1682" s="31"/>
      <c r="X1682" s="31"/>
      <c r="Z1682" s="31"/>
      <c r="AB1682" s="57"/>
    </row>
    <row r="1683" spans="2:28" s="19" customFormat="1" ht="15" hidden="1">
      <c r="B1683" s="64"/>
      <c r="C1683" s="64"/>
      <c r="D1683" s="64"/>
      <c r="E1683" s="64"/>
      <c r="I1683" s="31"/>
      <c r="P1683" s="31"/>
      <c r="Q1683" s="31"/>
      <c r="S1683" s="31"/>
      <c r="V1683" s="31"/>
      <c r="X1683" s="31"/>
      <c r="Z1683" s="31"/>
      <c r="AB1683" s="57"/>
    </row>
    <row r="1684" spans="2:28" s="19" customFormat="1" ht="15" hidden="1">
      <c r="B1684" s="64"/>
      <c r="C1684" s="64"/>
      <c r="D1684" s="64"/>
      <c r="E1684" s="64"/>
      <c r="I1684" s="31"/>
      <c r="P1684" s="31"/>
      <c r="Q1684" s="31"/>
      <c r="S1684" s="31"/>
      <c r="V1684" s="31"/>
      <c r="X1684" s="31"/>
      <c r="Z1684" s="31"/>
      <c r="AB1684" s="57"/>
    </row>
    <row r="1685" spans="2:28" s="19" customFormat="1" ht="15" hidden="1">
      <c r="B1685" s="64"/>
      <c r="C1685" s="64"/>
      <c r="D1685" s="64"/>
      <c r="E1685" s="64"/>
      <c r="I1685" s="31"/>
      <c r="P1685" s="31"/>
      <c r="Q1685" s="31"/>
      <c r="S1685" s="31"/>
      <c r="V1685" s="31"/>
      <c r="X1685" s="31"/>
      <c r="Z1685" s="31"/>
      <c r="AB1685" s="57"/>
    </row>
    <row r="1686" spans="2:28" s="19" customFormat="1" ht="15" hidden="1">
      <c r="B1686" s="64"/>
      <c r="C1686" s="64"/>
      <c r="D1686" s="64"/>
      <c r="E1686" s="64"/>
      <c r="I1686" s="31"/>
      <c r="P1686" s="31"/>
      <c r="Q1686" s="31"/>
      <c r="S1686" s="31"/>
      <c r="V1686" s="31"/>
      <c r="X1686" s="31"/>
      <c r="Z1686" s="31"/>
      <c r="AB1686" s="57"/>
    </row>
    <row r="1687" spans="2:28" s="19" customFormat="1" ht="15" hidden="1">
      <c r="B1687" s="64"/>
      <c r="C1687" s="64"/>
      <c r="D1687" s="64"/>
      <c r="E1687" s="64"/>
      <c r="I1687" s="31"/>
      <c r="P1687" s="31"/>
      <c r="Q1687" s="31"/>
      <c r="S1687" s="31"/>
      <c r="V1687" s="31"/>
      <c r="X1687" s="31"/>
      <c r="Z1687" s="31"/>
      <c r="AB1687" s="57"/>
    </row>
    <row r="1688" spans="2:28" s="19" customFormat="1" ht="15" hidden="1">
      <c r="B1688" s="64"/>
      <c r="C1688" s="64"/>
      <c r="D1688" s="64"/>
      <c r="E1688" s="64"/>
      <c r="I1688" s="31"/>
      <c r="P1688" s="31"/>
      <c r="Q1688" s="31"/>
      <c r="S1688" s="31"/>
      <c r="V1688" s="31"/>
      <c r="X1688" s="31"/>
      <c r="Z1688" s="31"/>
      <c r="AB1688" s="57"/>
    </row>
    <row r="1689" spans="2:28" s="19" customFormat="1" ht="15" hidden="1">
      <c r="B1689" s="64"/>
      <c r="C1689" s="64"/>
      <c r="D1689" s="64"/>
      <c r="E1689" s="64"/>
      <c r="I1689" s="31"/>
      <c r="P1689" s="31"/>
      <c r="Q1689" s="31"/>
      <c r="S1689" s="31"/>
      <c r="V1689" s="31"/>
      <c r="X1689" s="31"/>
      <c r="Z1689" s="31"/>
      <c r="AB1689" s="57"/>
    </row>
    <row r="1690" spans="2:28" s="19" customFormat="1" ht="15" hidden="1">
      <c r="B1690" s="64"/>
      <c r="C1690" s="64"/>
      <c r="D1690" s="64"/>
      <c r="E1690" s="64"/>
      <c r="I1690" s="31"/>
      <c r="P1690" s="31"/>
      <c r="Q1690" s="31"/>
      <c r="S1690" s="31"/>
      <c r="V1690" s="31"/>
      <c r="X1690" s="31"/>
      <c r="Z1690" s="31"/>
      <c r="AB1690" s="57"/>
    </row>
    <row r="1691" spans="2:28" s="19" customFormat="1" ht="15" hidden="1">
      <c r="B1691" s="64"/>
      <c r="C1691" s="64"/>
      <c r="D1691" s="64"/>
      <c r="E1691" s="64"/>
      <c r="I1691" s="31"/>
      <c r="P1691" s="31"/>
      <c r="Q1691" s="31"/>
      <c r="S1691" s="31"/>
      <c r="V1691" s="31"/>
      <c r="X1691" s="31"/>
      <c r="Z1691" s="31"/>
      <c r="AB1691" s="57"/>
    </row>
    <row r="1692" spans="2:28" s="19" customFormat="1" ht="15" hidden="1">
      <c r="B1692" s="64"/>
      <c r="C1692" s="64"/>
      <c r="D1692" s="64"/>
      <c r="E1692" s="64"/>
      <c r="I1692" s="31"/>
      <c r="P1692" s="31"/>
      <c r="Q1692" s="31"/>
      <c r="S1692" s="31"/>
      <c r="V1692" s="31"/>
      <c r="X1692" s="31"/>
      <c r="Z1692" s="31"/>
      <c r="AB1692" s="57"/>
    </row>
    <row r="1693" spans="2:28" s="19" customFormat="1" ht="15" hidden="1">
      <c r="B1693" s="64"/>
      <c r="C1693" s="64"/>
      <c r="D1693" s="64"/>
      <c r="E1693" s="64"/>
      <c r="I1693" s="31"/>
      <c r="P1693" s="31"/>
      <c r="Q1693" s="31"/>
      <c r="S1693" s="31"/>
      <c r="V1693" s="31"/>
      <c r="X1693" s="31"/>
      <c r="Z1693" s="31"/>
      <c r="AB1693" s="57"/>
    </row>
    <row r="1694" spans="2:28" s="19" customFormat="1" ht="15" hidden="1">
      <c r="B1694" s="64"/>
      <c r="C1694" s="64"/>
      <c r="D1694" s="64"/>
      <c r="E1694" s="64"/>
      <c r="I1694" s="31"/>
      <c r="P1694" s="31"/>
      <c r="Q1694" s="31"/>
      <c r="S1694" s="31"/>
      <c r="V1694" s="31"/>
      <c r="X1694" s="31"/>
      <c r="Z1694" s="31"/>
      <c r="AB1694" s="57"/>
    </row>
    <row r="1695" spans="2:28" s="19" customFormat="1" ht="15" hidden="1">
      <c r="B1695" s="64"/>
      <c r="C1695" s="64"/>
      <c r="D1695" s="64"/>
      <c r="E1695" s="64"/>
      <c r="I1695" s="31"/>
      <c r="P1695" s="31"/>
      <c r="Q1695" s="31"/>
      <c r="S1695" s="31"/>
      <c r="V1695" s="31"/>
      <c r="X1695" s="31"/>
      <c r="Z1695" s="31"/>
      <c r="AB1695" s="57"/>
    </row>
    <row r="1696" spans="2:28" s="19" customFormat="1" ht="15" hidden="1">
      <c r="B1696" s="64"/>
      <c r="C1696" s="64"/>
      <c r="D1696" s="64"/>
      <c r="E1696" s="64"/>
      <c r="I1696" s="31"/>
      <c r="P1696" s="31"/>
      <c r="Q1696" s="31"/>
      <c r="S1696" s="31"/>
      <c r="V1696" s="31"/>
      <c r="X1696" s="31"/>
      <c r="Z1696" s="31"/>
      <c r="AB1696" s="57"/>
    </row>
    <row r="1697" spans="2:28" s="19" customFormat="1" ht="15" hidden="1">
      <c r="B1697" s="64"/>
      <c r="C1697" s="64"/>
      <c r="D1697" s="64"/>
      <c r="E1697" s="64"/>
      <c r="I1697" s="31"/>
      <c r="P1697" s="31"/>
      <c r="Q1697" s="31"/>
      <c r="S1697" s="31"/>
      <c r="V1697" s="31"/>
      <c r="X1697" s="31"/>
      <c r="Z1697" s="31"/>
      <c r="AB1697" s="57"/>
    </row>
    <row r="1698" spans="2:28" s="19" customFormat="1" ht="15" hidden="1">
      <c r="B1698" s="64"/>
      <c r="C1698" s="64"/>
      <c r="D1698" s="64"/>
      <c r="E1698" s="64"/>
      <c r="I1698" s="31"/>
      <c r="P1698" s="31"/>
      <c r="Q1698" s="31"/>
      <c r="S1698" s="31"/>
      <c r="V1698" s="31"/>
      <c r="X1698" s="31"/>
      <c r="Z1698" s="31"/>
      <c r="AB1698" s="57"/>
    </row>
    <row r="1699" spans="2:28" s="19" customFormat="1" ht="15" hidden="1">
      <c r="B1699" s="64"/>
      <c r="C1699" s="64"/>
      <c r="D1699" s="64"/>
      <c r="E1699" s="64"/>
      <c r="I1699" s="31"/>
      <c r="P1699" s="31"/>
      <c r="Q1699" s="31"/>
      <c r="S1699" s="31"/>
      <c r="V1699" s="31"/>
      <c r="X1699" s="31"/>
      <c r="Z1699" s="31"/>
      <c r="AB1699" s="57"/>
    </row>
    <row r="1700" spans="2:28" s="19" customFormat="1" ht="15" hidden="1">
      <c r="B1700" s="64"/>
      <c r="C1700" s="64"/>
      <c r="D1700" s="64"/>
      <c r="E1700" s="64"/>
      <c r="I1700" s="31"/>
      <c r="P1700" s="31"/>
      <c r="Q1700" s="31"/>
      <c r="S1700" s="31"/>
      <c r="V1700" s="31"/>
      <c r="X1700" s="31"/>
      <c r="Z1700" s="31"/>
      <c r="AB1700" s="57"/>
    </row>
    <row r="1701" spans="2:28" s="19" customFormat="1" ht="15" hidden="1">
      <c r="B1701" s="64"/>
      <c r="C1701" s="64"/>
      <c r="D1701" s="64"/>
      <c r="E1701" s="64"/>
      <c r="I1701" s="31"/>
      <c r="P1701" s="31"/>
      <c r="Q1701" s="31"/>
      <c r="S1701" s="31"/>
      <c r="V1701" s="31"/>
      <c r="X1701" s="31"/>
      <c r="Z1701" s="31"/>
      <c r="AB1701" s="57"/>
    </row>
    <row r="1702" spans="2:28" s="19" customFormat="1" ht="15" hidden="1">
      <c r="B1702" s="64"/>
      <c r="C1702" s="64"/>
      <c r="D1702" s="64"/>
      <c r="E1702" s="64"/>
      <c r="I1702" s="31"/>
      <c r="P1702" s="31"/>
      <c r="Q1702" s="31"/>
      <c r="S1702" s="31"/>
      <c r="V1702" s="31"/>
      <c r="X1702" s="31"/>
      <c r="Z1702" s="31"/>
      <c r="AB1702" s="57"/>
    </row>
    <row r="1703" spans="2:28" s="19" customFormat="1" ht="15" hidden="1">
      <c r="B1703" s="64"/>
      <c r="C1703" s="64"/>
      <c r="D1703" s="64"/>
      <c r="E1703" s="64"/>
      <c r="I1703" s="31"/>
      <c r="P1703" s="31"/>
      <c r="Q1703" s="31"/>
      <c r="S1703" s="31"/>
      <c r="V1703" s="31"/>
      <c r="X1703" s="31"/>
      <c r="Z1703" s="31"/>
      <c r="AB1703" s="57"/>
    </row>
    <row r="1704" spans="2:28" s="19" customFormat="1" ht="15" hidden="1">
      <c r="B1704" s="64"/>
      <c r="C1704" s="64"/>
      <c r="D1704" s="64"/>
      <c r="E1704" s="64"/>
      <c r="I1704" s="31"/>
      <c r="P1704" s="31"/>
      <c r="Q1704" s="31"/>
      <c r="S1704" s="31"/>
      <c r="V1704" s="31"/>
      <c r="X1704" s="31"/>
      <c r="Z1704" s="31"/>
      <c r="AB1704" s="57"/>
    </row>
    <row r="1705" spans="2:28" s="19" customFormat="1" ht="15" hidden="1">
      <c r="B1705" s="64"/>
      <c r="C1705" s="64"/>
      <c r="D1705" s="64"/>
      <c r="E1705" s="64"/>
      <c r="I1705" s="31"/>
      <c r="P1705" s="31"/>
      <c r="Q1705" s="31"/>
      <c r="S1705" s="31"/>
      <c r="V1705" s="31"/>
      <c r="X1705" s="31"/>
      <c r="Z1705" s="31"/>
      <c r="AB1705" s="57"/>
    </row>
    <row r="1706" spans="2:28" s="19" customFormat="1" ht="15" hidden="1">
      <c r="B1706" s="64"/>
      <c r="C1706" s="64"/>
      <c r="D1706" s="64"/>
      <c r="E1706" s="64"/>
      <c r="I1706" s="31"/>
      <c r="P1706" s="31"/>
      <c r="Q1706" s="31"/>
      <c r="S1706" s="31"/>
      <c r="V1706" s="31"/>
      <c r="X1706" s="31"/>
      <c r="Z1706" s="31"/>
      <c r="AB1706" s="57"/>
    </row>
    <row r="1707" spans="2:28" s="19" customFormat="1" ht="15" hidden="1">
      <c r="B1707" s="64"/>
      <c r="C1707" s="64"/>
      <c r="D1707" s="64"/>
      <c r="E1707" s="64"/>
      <c r="I1707" s="31"/>
      <c r="P1707" s="31"/>
      <c r="Q1707" s="31"/>
      <c r="S1707" s="31"/>
      <c r="V1707" s="31"/>
      <c r="X1707" s="31"/>
      <c r="Z1707" s="31"/>
      <c r="AB1707" s="57"/>
    </row>
    <row r="1708" spans="2:28" s="19" customFormat="1" ht="15" hidden="1">
      <c r="B1708" s="64"/>
      <c r="C1708" s="64"/>
      <c r="D1708" s="64"/>
      <c r="E1708" s="64"/>
      <c r="I1708" s="31"/>
      <c r="P1708" s="31"/>
      <c r="Q1708" s="31"/>
      <c r="S1708" s="31"/>
      <c r="V1708" s="31"/>
      <c r="X1708" s="31"/>
      <c r="Z1708" s="31"/>
      <c r="AB1708" s="57"/>
    </row>
    <row r="1709" spans="2:28" s="19" customFormat="1" ht="15" hidden="1">
      <c r="B1709" s="64"/>
      <c r="C1709" s="64"/>
      <c r="D1709" s="64"/>
      <c r="E1709" s="64"/>
      <c r="I1709" s="31"/>
      <c r="P1709" s="31"/>
      <c r="Q1709" s="31"/>
      <c r="S1709" s="31"/>
      <c r="V1709" s="31"/>
      <c r="X1709" s="31"/>
      <c r="Z1709" s="31"/>
      <c r="AB1709" s="57"/>
    </row>
    <row r="1710" spans="2:28" s="19" customFormat="1" ht="15" hidden="1">
      <c r="B1710" s="64"/>
      <c r="C1710" s="64"/>
      <c r="D1710" s="64"/>
      <c r="E1710" s="64"/>
      <c r="I1710" s="31"/>
      <c r="P1710" s="31"/>
      <c r="Q1710" s="31"/>
      <c r="S1710" s="31"/>
      <c r="V1710" s="31"/>
      <c r="X1710" s="31"/>
      <c r="Z1710" s="31"/>
      <c r="AB1710" s="57"/>
    </row>
    <row r="1711" spans="2:28" s="19" customFormat="1" ht="15" hidden="1">
      <c r="B1711" s="64"/>
      <c r="C1711" s="64"/>
      <c r="D1711" s="64"/>
      <c r="E1711" s="64"/>
      <c r="I1711" s="31"/>
      <c r="P1711" s="31"/>
      <c r="Q1711" s="31"/>
      <c r="S1711" s="31"/>
      <c r="V1711" s="31"/>
      <c r="X1711" s="31"/>
      <c r="Z1711" s="31"/>
      <c r="AB1711" s="57"/>
    </row>
    <row r="1712" spans="2:28" s="19" customFormat="1" ht="15" hidden="1">
      <c r="B1712" s="64"/>
      <c r="C1712" s="64"/>
      <c r="D1712" s="64"/>
      <c r="E1712" s="64"/>
      <c r="I1712" s="31"/>
      <c r="P1712" s="31"/>
      <c r="Q1712" s="31"/>
      <c r="S1712" s="31"/>
      <c r="V1712" s="31"/>
      <c r="X1712" s="31"/>
      <c r="Z1712" s="31"/>
      <c r="AB1712" s="57"/>
    </row>
    <row r="1713" spans="2:28" s="19" customFormat="1" ht="15" hidden="1">
      <c r="B1713" s="64"/>
      <c r="C1713" s="64"/>
      <c r="D1713" s="64"/>
      <c r="E1713" s="64"/>
      <c r="I1713" s="31"/>
      <c r="P1713" s="31"/>
      <c r="Q1713" s="31"/>
      <c r="S1713" s="31"/>
      <c r="V1713" s="31"/>
      <c r="X1713" s="31"/>
      <c r="Z1713" s="31"/>
      <c r="AB1713" s="57"/>
    </row>
    <row r="1714" spans="2:28" s="19" customFormat="1" ht="15" hidden="1">
      <c r="B1714" s="64"/>
      <c r="C1714" s="64"/>
      <c r="D1714" s="64"/>
      <c r="E1714" s="64"/>
      <c r="I1714" s="31"/>
      <c r="P1714" s="31"/>
      <c r="Q1714" s="31"/>
      <c r="S1714" s="31"/>
      <c r="V1714" s="31"/>
      <c r="X1714" s="31"/>
      <c r="Z1714" s="31"/>
      <c r="AB1714" s="57"/>
    </row>
    <row r="1715" spans="2:28" s="19" customFormat="1" ht="15" hidden="1">
      <c r="B1715" s="64"/>
      <c r="C1715" s="64"/>
      <c r="D1715" s="64"/>
      <c r="E1715" s="64"/>
      <c r="I1715" s="31"/>
      <c r="P1715" s="31"/>
      <c r="Q1715" s="31"/>
      <c r="S1715" s="31"/>
      <c r="V1715" s="31"/>
      <c r="X1715" s="31"/>
      <c r="Z1715" s="31"/>
      <c r="AB1715" s="57"/>
    </row>
    <row r="1716" spans="2:28" s="19" customFormat="1" ht="15" hidden="1">
      <c r="B1716" s="64"/>
      <c r="C1716" s="64"/>
      <c r="D1716" s="64"/>
      <c r="E1716" s="64"/>
      <c r="I1716" s="31"/>
      <c r="P1716" s="31"/>
      <c r="Q1716" s="31"/>
      <c r="S1716" s="31"/>
      <c r="V1716" s="31"/>
      <c r="X1716" s="31"/>
      <c r="Z1716" s="31"/>
      <c r="AB1716" s="57"/>
    </row>
    <row r="1717" spans="2:28" s="19" customFormat="1" ht="15" hidden="1">
      <c r="B1717" s="64"/>
      <c r="C1717" s="64"/>
      <c r="D1717" s="64"/>
      <c r="E1717" s="64"/>
      <c r="I1717" s="31"/>
      <c r="P1717" s="31"/>
      <c r="Q1717" s="31"/>
      <c r="S1717" s="31"/>
      <c r="V1717" s="31"/>
      <c r="X1717" s="31"/>
      <c r="Z1717" s="31"/>
      <c r="AB1717" s="57"/>
    </row>
    <row r="1718" spans="2:28" s="19" customFormat="1" ht="15" hidden="1">
      <c r="B1718" s="64"/>
      <c r="C1718" s="64"/>
      <c r="D1718" s="64"/>
      <c r="E1718" s="64"/>
      <c r="I1718" s="31"/>
      <c r="P1718" s="31"/>
      <c r="Q1718" s="31"/>
      <c r="S1718" s="31"/>
      <c r="V1718" s="31"/>
      <c r="X1718" s="31"/>
      <c r="Z1718" s="31"/>
      <c r="AB1718" s="57"/>
    </row>
    <row r="1719" spans="2:28" s="19" customFormat="1" ht="15" hidden="1">
      <c r="B1719" s="64"/>
      <c r="C1719" s="64"/>
      <c r="D1719" s="64"/>
      <c r="E1719" s="64"/>
      <c r="I1719" s="31"/>
      <c r="P1719" s="31"/>
      <c r="Q1719" s="31"/>
      <c r="S1719" s="31"/>
      <c r="V1719" s="31"/>
      <c r="X1719" s="31"/>
      <c r="Z1719" s="31"/>
      <c r="AB1719" s="57"/>
    </row>
    <row r="1720" spans="2:28" s="19" customFormat="1" ht="15" hidden="1">
      <c r="B1720" s="64"/>
      <c r="C1720" s="64"/>
      <c r="D1720" s="64"/>
      <c r="E1720" s="64"/>
      <c r="I1720" s="31"/>
      <c r="P1720" s="31"/>
      <c r="Q1720" s="31"/>
      <c r="S1720" s="31"/>
      <c r="V1720" s="31"/>
      <c r="X1720" s="31"/>
      <c r="Z1720" s="31"/>
      <c r="AB1720" s="57"/>
    </row>
    <row r="1721" spans="2:28" s="19" customFormat="1" ht="15" hidden="1">
      <c r="B1721" s="64"/>
      <c r="C1721" s="64"/>
      <c r="D1721" s="64"/>
      <c r="E1721" s="64"/>
      <c r="I1721" s="31"/>
      <c r="P1721" s="31"/>
      <c r="Q1721" s="31"/>
      <c r="S1721" s="31"/>
      <c r="V1721" s="31"/>
      <c r="X1721" s="31"/>
      <c r="Z1721" s="31"/>
      <c r="AB1721" s="57"/>
    </row>
    <row r="1722" spans="2:28" s="19" customFormat="1" ht="15" hidden="1">
      <c r="B1722" s="64"/>
      <c r="C1722" s="64"/>
      <c r="D1722" s="64"/>
      <c r="E1722" s="64"/>
      <c r="I1722" s="31"/>
      <c r="P1722" s="31"/>
      <c r="Q1722" s="31"/>
      <c r="S1722" s="31"/>
      <c r="V1722" s="31"/>
      <c r="X1722" s="31"/>
      <c r="Z1722" s="31"/>
      <c r="AB1722" s="57"/>
    </row>
    <row r="1723" spans="2:28" s="19" customFormat="1" ht="15" hidden="1">
      <c r="B1723" s="64"/>
      <c r="C1723" s="64"/>
      <c r="D1723" s="64"/>
      <c r="E1723" s="64"/>
      <c r="I1723" s="31"/>
      <c r="P1723" s="31"/>
      <c r="Q1723" s="31"/>
      <c r="S1723" s="31"/>
      <c r="V1723" s="31"/>
      <c r="X1723" s="31"/>
      <c r="Z1723" s="31"/>
      <c r="AB1723" s="57"/>
    </row>
    <row r="1724" spans="2:28" s="19" customFormat="1" ht="15" hidden="1">
      <c r="B1724" s="64"/>
      <c r="C1724" s="64"/>
      <c r="D1724" s="64"/>
      <c r="E1724" s="64"/>
      <c r="I1724" s="31"/>
      <c r="P1724" s="31"/>
      <c r="Q1724" s="31"/>
      <c r="S1724" s="31"/>
      <c r="V1724" s="31"/>
      <c r="X1724" s="31"/>
      <c r="Z1724" s="31"/>
      <c r="AB1724" s="57"/>
    </row>
    <row r="1725" spans="2:28" s="19" customFormat="1" ht="15" hidden="1">
      <c r="B1725" s="64"/>
      <c r="C1725" s="64"/>
      <c r="D1725" s="64"/>
      <c r="E1725" s="64"/>
      <c r="I1725" s="31"/>
      <c r="P1725" s="31"/>
      <c r="Q1725" s="31"/>
      <c r="S1725" s="31"/>
      <c r="V1725" s="31"/>
      <c r="X1725" s="31"/>
      <c r="Z1725" s="31"/>
      <c r="AB1725" s="57"/>
    </row>
    <row r="1726" spans="2:28" s="19" customFormat="1" ht="15" hidden="1">
      <c r="B1726" s="64"/>
      <c r="C1726" s="64"/>
      <c r="D1726" s="64"/>
      <c r="E1726" s="64"/>
      <c r="I1726" s="31"/>
      <c r="P1726" s="31"/>
      <c r="Q1726" s="31"/>
      <c r="S1726" s="31"/>
      <c r="V1726" s="31"/>
      <c r="X1726" s="31"/>
      <c r="Z1726" s="31"/>
      <c r="AB1726" s="57"/>
    </row>
    <row r="1727" spans="2:28" s="19" customFormat="1" ht="15" hidden="1">
      <c r="B1727" s="64"/>
      <c r="C1727" s="64"/>
      <c r="D1727" s="64"/>
      <c r="E1727" s="64"/>
      <c r="I1727" s="31"/>
      <c r="P1727" s="31"/>
      <c r="Q1727" s="31"/>
      <c r="S1727" s="31"/>
      <c r="V1727" s="31"/>
      <c r="X1727" s="31"/>
      <c r="Z1727" s="31"/>
      <c r="AB1727" s="57"/>
    </row>
    <row r="1728" spans="2:28" s="19" customFormat="1" ht="15" hidden="1">
      <c r="B1728" s="64"/>
      <c r="C1728" s="64"/>
      <c r="D1728" s="64"/>
      <c r="E1728" s="64"/>
      <c r="I1728" s="31"/>
      <c r="P1728" s="31"/>
      <c r="Q1728" s="31"/>
      <c r="S1728" s="31"/>
      <c r="V1728" s="31"/>
      <c r="X1728" s="31"/>
      <c r="Z1728" s="31"/>
      <c r="AB1728" s="57"/>
    </row>
    <row r="1729" spans="2:28" s="19" customFormat="1" ht="15" hidden="1">
      <c r="B1729" s="64"/>
      <c r="C1729" s="64"/>
      <c r="D1729" s="64"/>
      <c r="E1729" s="64"/>
      <c r="I1729" s="31"/>
      <c r="P1729" s="31"/>
      <c r="Q1729" s="31"/>
      <c r="S1729" s="31"/>
      <c r="V1729" s="31"/>
      <c r="X1729" s="31"/>
      <c r="Z1729" s="31"/>
      <c r="AB1729" s="57"/>
    </row>
    <row r="1730" spans="2:28" s="19" customFormat="1" ht="15" hidden="1">
      <c r="B1730" s="64"/>
      <c r="C1730" s="64"/>
      <c r="D1730" s="64"/>
      <c r="E1730" s="64"/>
      <c r="I1730" s="31"/>
      <c r="P1730" s="31"/>
      <c r="Q1730" s="31"/>
      <c r="S1730" s="31"/>
      <c r="V1730" s="31"/>
      <c r="X1730" s="31"/>
      <c r="Z1730" s="31"/>
      <c r="AB1730" s="57"/>
    </row>
    <row r="1731" spans="2:28" s="19" customFormat="1" ht="15" hidden="1">
      <c r="B1731" s="64"/>
      <c r="C1731" s="64"/>
      <c r="D1731" s="64"/>
      <c r="E1731" s="64"/>
      <c r="I1731" s="31"/>
      <c r="P1731" s="31"/>
      <c r="Q1731" s="31"/>
      <c r="S1731" s="31"/>
      <c r="V1731" s="31"/>
      <c r="X1731" s="31"/>
      <c r="Z1731" s="31"/>
      <c r="AB1731" s="57"/>
    </row>
    <row r="1732" spans="2:28" s="19" customFormat="1" ht="15" hidden="1">
      <c r="B1732" s="64"/>
      <c r="C1732" s="64"/>
      <c r="D1732" s="64"/>
      <c r="E1732" s="64"/>
      <c r="I1732" s="31"/>
      <c r="P1732" s="31"/>
      <c r="Q1732" s="31"/>
      <c r="S1732" s="31"/>
      <c r="V1732" s="31"/>
      <c r="X1732" s="31"/>
      <c r="Z1732" s="31"/>
      <c r="AB1732" s="57"/>
    </row>
    <row r="1733" spans="2:28" s="19" customFormat="1" ht="15" hidden="1">
      <c r="B1733" s="64"/>
      <c r="C1733" s="64"/>
      <c r="D1733" s="64"/>
      <c r="E1733" s="64"/>
      <c r="I1733" s="31"/>
      <c r="P1733" s="31"/>
      <c r="Q1733" s="31"/>
      <c r="S1733" s="31"/>
      <c r="V1733" s="31"/>
      <c r="X1733" s="31"/>
      <c r="Z1733" s="31"/>
      <c r="AB1733" s="57"/>
    </row>
    <row r="1734" spans="2:28" s="19" customFormat="1" ht="15" hidden="1">
      <c r="B1734" s="64"/>
      <c r="C1734" s="64"/>
      <c r="D1734" s="64"/>
      <c r="E1734" s="64"/>
      <c r="I1734" s="31"/>
      <c r="P1734" s="31"/>
      <c r="Q1734" s="31"/>
      <c r="S1734" s="31"/>
      <c r="V1734" s="31"/>
      <c r="X1734" s="31"/>
      <c r="Z1734" s="31"/>
      <c r="AB1734" s="57"/>
    </row>
    <row r="1735" spans="2:28" s="19" customFormat="1" ht="15" hidden="1">
      <c r="B1735" s="64"/>
      <c r="C1735" s="64"/>
      <c r="D1735" s="64"/>
      <c r="E1735" s="64"/>
      <c r="I1735" s="31"/>
      <c r="P1735" s="31"/>
      <c r="Q1735" s="31"/>
      <c r="S1735" s="31"/>
      <c r="V1735" s="31"/>
      <c r="X1735" s="31"/>
      <c r="Z1735" s="31"/>
      <c r="AB1735" s="57"/>
    </row>
    <row r="1736" spans="2:28" s="19" customFormat="1" ht="15" hidden="1">
      <c r="B1736" s="64"/>
      <c r="C1736" s="64"/>
      <c r="D1736" s="64"/>
      <c r="E1736" s="64"/>
      <c r="I1736" s="31"/>
      <c r="P1736" s="31"/>
      <c r="Q1736" s="31"/>
      <c r="S1736" s="31"/>
      <c r="V1736" s="31"/>
      <c r="X1736" s="31"/>
      <c r="Z1736" s="31"/>
      <c r="AB1736" s="57"/>
    </row>
    <row r="1737" spans="2:28" s="19" customFormat="1" ht="15" hidden="1">
      <c r="B1737" s="64"/>
      <c r="C1737" s="64"/>
      <c r="D1737" s="64"/>
      <c r="E1737" s="64"/>
      <c r="I1737" s="31"/>
      <c r="P1737" s="31"/>
      <c r="Q1737" s="31"/>
      <c r="S1737" s="31"/>
      <c r="V1737" s="31"/>
      <c r="X1737" s="31"/>
      <c r="Z1737" s="31"/>
      <c r="AB1737" s="57"/>
    </row>
    <row r="1738" spans="2:28" s="19" customFormat="1" ht="15" hidden="1">
      <c r="B1738" s="64"/>
      <c r="C1738" s="64"/>
      <c r="D1738" s="64"/>
      <c r="E1738" s="64"/>
      <c r="I1738" s="31"/>
      <c r="P1738" s="31"/>
      <c r="Q1738" s="31"/>
      <c r="S1738" s="31"/>
      <c r="V1738" s="31"/>
      <c r="X1738" s="31"/>
      <c r="Z1738" s="31"/>
      <c r="AB1738" s="57"/>
    </row>
    <row r="1739" spans="2:28" s="19" customFormat="1" ht="15" hidden="1">
      <c r="B1739" s="64"/>
      <c r="C1739" s="64"/>
      <c r="D1739" s="64"/>
      <c r="E1739" s="64"/>
      <c r="I1739" s="31"/>
      <c r="P1739" s="31"/>
      <c r="Q1739" s="31"/>
      <c r="S1739" s="31"/>
      <c r="V1739" s="31"/>
      <c r="X1739" s="31"/>
      <c r="Z1739" s="31"/>
      <c r="AB1739" s="57"/>
    </row>
    <row r="1740" spans="2:28" s="19" customFormat="1" ht="15" hidden="1">
      <c r="B1740" s="64"/>
      <c r="C1740" s="64"/>
      <c r="D1740" s="64"/>
      <c r="E1740" s="64"/>
      <c r="I1740" s="31"/>
      <c r="P1740" s="31"/>
      <c r="Q1740" s="31"/>
      <c r="S1740" s="31"/>
      <c r="V1740" s="31"/>
      <c r="X1740" s="31"/>
      <c r="Z1740" s="31"/>
      <c r="AB1740" s="57"/>
    </row>
    <row r="1741" spans="2:28" s="19" customFormat="1" ht="15" hidden="1">
      <c r="B1741" s="64"/>
      <c r="C1741" s="64"/>
      <c r="D1741" s="64"/>
      <c r="E1741" s="64"/>
      <c r="I1741" s="31"/>
      <c r="P1741" s="31"/>
      <c r="Q1741" s="31"/>
      <c r="S1741" s="31"/>
      <c r="V1741" s="31"/>
      <c r="X1741" s="31"/>
      <c r="Z1741" s="31"/>
      <c r="AB1741" s="57"/>
    </row>
    <row r="1742" spans="2:28" s="19" customFormat="1" ht="15" hidden="1">
      <c r="B1742" s="64"/>
      <c r="C1742" s="64"/>
      <c r="D1742" s="64"/>
      <c r="E1742" s="64"/>
      <c r="I1742" s="31"/>
      <c r="P1742" s="31"/>
      <c r="Q1742" s="31"/>
      <c r="S1742" s="31"/>
      <c r="V1742" s="31"/>
      <c r="X1742" s="31"/>
      <c r="Z1742" s="31"/>
      <c r="AB1742" s="57"/>
    </row>
    <row r="1743" spans="2:28" s="19" customFormat="1" ht="15" hidden="1">
      <c r="B1743" s="64"/>
      <c r="C1743" s="64"/>
      <c r="D1743" s="64"/>
      <c r="E1743" s="64"/>
      <c r="I1743" s="31"/>
      <c r="P1743" s="31"/>
      <c r="Q1743" s="31"/>
      <c r="S1743" s="31"/>
      <c r="V1743" s="31"/>
      <c r="X1743" s="31"/>
      <c r="Z1743" s="31"/>
      <c r="AB1743" s="57"/>
    </row>
    <row r="1744" spans="2:28" s="19" customFormat="1" ht="15" hidden="1">
      <c r="B1744" s="64"/>
      <c r="C1744" s="64"/>
      <c r="D1744" s="64"/>
      <c r="E1744" s="64"/>
      <c r="I1744" s="31"/>
      <c r="P1744" s="31"/>
      <c r="Q1744" s="31"/>
      <c r="S1744" s="31"/>
      <c r="V1744" s="31"/>
      <c r="X1744" s="31"/>
      <c r="Z1744" s="31"/>
      <c r="AB1744" s="57"/>
    </row>
    <row r="1745" spans="2:28" s="19" customFormat="1" ht="15" hidden="1">
      <c r="B1745" s="64"/>
      <c r="C1745" s="64"/>
      <c r="D1745" s="64"/>
      <c r="E1745" s="64"/>
      <c r="I1745" s="31"/>
      <c r="P1745" s="31"/>
      <c r="Q1745" s="31"/>
      <c r="S1745" s="31"/>
      <c r="V1745" s="31"/>
      <c r="X1745" s="31"/>
      <c r="Z1745" s="31"/>
      <c r="AB1745" s="57"/>
    </row>
    <row r="1746" spans="2:28" s="19" customFormat="1" ht="15" hidden="1">
      <c r="B1746" s="64"/>
      <c r="C1746" s="64"/>
      <c r="D1746" s="64"/>
      <c r="E1746" s="64"/>
      <c r="I1746" s="31"/>
      <c r="P1746" s="31"/>
      <c r="Q1746" s="31"/>
      <c r="S1746" s="31"/>
      <c r="V1746" s="31"/>
      <c r="X1746" s="31"/>
      <c r="Z1746" s="31"/>
      <c r="AB1746" s="57"/>
    </row>
    <row r="1747" spans="2:28" s="19" customFormat="1" ht="15" hidden="1">
      <c r="B1747" s="64"/>
      <c r="C1747" s="64"/>
      <c r="D1747" s="64"/>
      <c r="E1747" s="64"/>
      <c r="I1747" s="31"/>
      <c r="P1747" s="31"/>
      <c r="Q1747" s="31"/>
      <c r="S1747" s="31"/>
      <c r="V1747" s="31"/>
      <c r="X1747" s="31"/>
      <c r="Z1747" s="31"/>
      <c r="AB1747" s="57"/>
    </row>
    <row r="1748" spans="2:28" s="19" customFormat="1" ht="15" hidden="1">
      <c r="B1748" s="64"/>
      <c r="C1748" s="64"/>
      <c r="D1748" s="64"/>
      <c r="E1748" s="64"/>
      <c r="I1748" s="31"/>
      <c r="P1748" s="31"/>
      <c r="Q1748" s="31"/>
      <c r="S1748" s="31"/>
      <c r="V1748" s="31"/>
      <c r="X1748" s="31"/>
      <c r="Z1748" s="31"/>
      <c r="AB1748" s="57"/>
    </row>
    <row r="1749" spans="2:28" s="19" customFormat="1" ht="15" hidden="1">
      <c r="B1749" s="64"/>
      <c r="C1749" s="64"/>
      <c r="D1749" s="64"/>
      <c r="E1749" s="64"/>
      <c r="I1749" s="31"/>
      <c r="P1749" s="31"/>
      <c r="Q1749" s="31"/>
      <c r="S1749" s="31"/>
      <c r="V1749" s="31"/>
      <c r="X1749" s="31"/>
      <c r="Z1749" s="31"/>
      <c r="AB1749" s="57"/>
    </row>
    <row r="1750" spans="2:28" s="19" customFormat="1" ht="15" hidden="1">
      <c r="B1750" s="64"/>
      <c r="C1750" s="64"/>
      <c r="D1750" s="64"/>
      <c r="E1750" s="64"/>
      <c r="I1750" s="31"/>
      <c r="P1750" s="31"/>
      <c r="Q1750" s="31"/>
      <c r="S1750" s="31"/>
      <c r="V1750" s="31"/>
      <c r="X1750" s="31"/>
      <c r="Z1750" s="31"/>
      <c r="AB1750" s="57"/>
    </row>
    <row r="1751" spans="2:28" s="19" customFormat="1" ht="15" hidden="1">
      <c r="B1751" s="64"/>
      <c r="C1751" s="64"/>
      <c r="D1751" s="64"/>
      <c r="E1751" s="64"/>
      <c r="I1751" s="31"/>
      <c r="P1751" s="31"/>
      <c r="Q1751" s="31"/>
      <c r="S1751" s="31"/>
      <c r="V1751" s="31"/>
      <c r="X1751" s="31"/>
      <c r="Z1751" s="31"/>
      <c r="AB1751" s="57"/>
    </row>
    <row r="1752" spans="2:28" s="19" customFormat="1" ht="15" hidden="1">
      <c r="B1752" s="64"/>
      <c r="C1752" s="64"/>
      <c r="D1752" s="64"/>
      <c r="E1752" s="64"/>
      <c r="I1752" s="31"/>
      <c r="P1752" s="31"/>
      <c r="Q1752" s="31"/>
      <c r="S1752" s="31"/>
      <c r="V1752" s="31"/>
      <c r="X1752" s="31"/>
      <c r="Z1752" s="31"/>
      <c r="AB1752" s="57"/>
    </row>
    <row r="1753" spans="2:28" s="19" customFormat="1" ht="15" hidden="1">
      <c r="B1753" s="64"/>
      <c r="C1753" s="64"/>
      <c r="D1753" s="64"/>
      <c r="E1753" s="64"/>
      <c r="I1753" s="31"/>
      <c r="P1753" s="31"/>
      <c r="Q1753" s="31"/>
      <c r="S1753" s="31"/>
      <c r="V1753" s="31"/>
      <c r="X1753" s="31"/>
      <c r="Z1753" s="31"/>
      <c r="AB1753" s="57"/>
    </row>
    <row r="1754" spans="2:28" s="19" customFormat="1" ht="15" hidden="1">
      <c r="B1754" s="64"/>
      <c r="C1754" s="64"/>
      <c r="D1754" s="64"/>
      <c r="E1754" s="64"/>
      <c r="I1754" s="31"/>
      <c r="P1754" s="31"/>
      <c r="Q1754" s="31"/>
      <c r="S1754" s="31"/>
      <c r="V1754" s="31"/>
      <c r="X1754" s="31"/>
      <c r="Z1754" s="31"/>
      <c r="AB1754" s="57"/>
    </row>
    <row r="1755" spans="2:28" s="19" customFormat="1" ht="15" hidden="1">
      <c r="B1755" s="64"/>
      <c r="C1755" s="64"/>
      <c r="D1755" s="64"/>
      <c r="E1755" s="64"/>
      <c r="I1755" s="31"/>
      <c r="P1755" s="31"/>
      <c r="Q1755" s="31"/>
      <c r="S1755" s="31"/>
      <c r="V1755" s="31"/>
      <c r="X1755" s="31"/>
      <c r="Z1755" s="31"/>
      <c r="AB1755" s="57"/>
    </row>
    <row r="1756" spans="2:28" s="19" customFormat="1" ht="15" hidden="1">
      <c r="B1756" s="64"/>
      <c r="C1756" s="64"/>
      <c r="D1756" s="64"/>
      <c r="E1756" s="64"/>
      <c r="I1756" s="31"/>
      <c r="P1756" s="31"/>
      <c r="Q1756" s="31"/>
      <c r="S1756" s="31"/>
      <c r="V1756" s="31"/>
      <c r="X1756" s="31"/>
      <c r="Z1756" s="31"/>
      <c r="AB1756" s="57"/>
    </row>
    <row r="1757" spans="2:28" s="19" customFormat="1" ht="15" hidden="1">
      <c r="B1757" s="64"/>
      <c r="C1757" s="64"/>
      <c r="D1757" s="64"/>
      <c r="E1757" s="64"/>
      <c r="I1757" s="31"/>
      <c r="P1757" s="31"/>
      <c r="Q1757" s="31"/>
      <c r="S1757" s="31"/>
      <c r="V1757" s="31"/>
      <c r="X1757" s="31"/>
      <c r="Z1757" s="31"/>
      <c r="AB1757" s="57"/>
    </row>
    <row r="1758" spans="2:28" s="19" customFormat="1" ht="15" hidden="1">
      <c r="B1758" s="64"/>
      <c r="C1758" s="64"/>
      <c r="D1758" s="64"/>
      <c r="E1758" s="64"/>
      <c r="I1758" s="31"/>
      <c r="P1758" s="31"/>
      <c r="Q1758" s="31"/>
      <c r="S1758" s="31"/>
      <c r="V1758" s="31"/>
      <c r="X1758" s="31"/>
      <c r="Z1758" s="31"/>
      <c r="AB1758" s="57"/>
    </row>
    <row r="1759" spans="2:28" s="19" customFormat="1" ht="15" hidden="1">
      <c r="B1759" s="64"/>
      <c r="C1759" s="64"/>
      <c r="D1759" s="64"/>
      <c r="E1759" s="64"/>
      <c r="I1759" s="31"/>
      <c r="P1759" s="31"/>
      <c r="Q1759" s="31"/>
      <c r="S1759" s="31"/>
      <c r="V1759" s="31"/>
      <c r="X1759" s="31"/>
      <c r="Z1759" s="31"/>
      <c r="AB1759" s="57"/>
    </row>
    <row r="1760" spans="2:28" s="19" customFormat="1" ht="15" hidden="1">
      <c r="B1760" s="64"/>
      <c r="C1760" s="64"/>
      <c r="D1760" s="64"/>
      <c r="E1760" s="64"/>
      <c r="I1760" s="31"/>
      <c r="P1760" s="31"/>
      <c r="Q1760" s="31"/>
      <c r="S1760" s="31"/>
      <c r="V1760" s="31"/>
      <c r="X1760" s="31"/>
      <c r="Z1760" s="31"/>
      <c r="AB1760" s="57"/>
    </row>
    <row r="1761" spans="2:28" s="19" customFormat="1" ht="15" hidden="1">
      <c r="B1761" s="64"/>
      <c r="C1761" s="64"/>
      <c r="D1761" s="64"/>
      <c r="E1761" s="64"/>
      <c r="I1761" s="31"/>
      <c r="P1761" s="31"/>
      <c r="Q1761" s="31"/>
      <c r="S1761" s="31"/>
      <c r="V1761" s="31"/>
      <c r="X1761" s="31"/>
      <c r="Z1761" s="31"/>
      <c r="AB1761" s="57"/>
    </row>
    <row r="1762" spans="2:28" s="19" customFormat="1" ht="15" hidden="1">
      <c r="B1762" s="64"/>
      <c r="C1762" s="64"/>
      <c r="D1762" s="64"/>
      <c r="E1762" s="64"/>
      <c r="I1762" s="31"/>
      <c r="P1762" s="31"/>
      <c r="Q1762" s="31"/>
      <c r="S1762" s="31"/>
      <c r="V1762" s="31"/>
      <c r="X1762" s="31"/>
      <c r="Z1762" s="31"/>
      <c r="AB1762" s="57"/>
    </row>
    <row r="1763" spans="2:28" s="19" customFormat="1" ht="15" hidden="1">
      <c r="B1763" s="64"/>
      <c r="C1763" s="64"/>
      <c r="D1763" s="64"/>
      <c r="E1763" s="64"/>
      <c r="I1763" s="31"/>
      <c r="P1763" s="31"/>
      <c r="Q1763" s="31"/>
      <c r="S1763" s="31"/>
      <c r="V1763" s="31"/>
      <c r="X1763" s="31"/>
      <c r="Z1763" s="31"/>
      <c r="AB1763" s="57"/>
    </row>
    <row r="1764" spans="2:28" s="19" customFormat="1" ht="15" hidden="1">
      <c r="B1764" s="64"/>
      <c r="C1764" s="64"/>
      <c r="D1764" s="64"/>
      <c r="E1764" s="64"/>
      <c r="I1764" s="31"/>
      <c r="P1764" s="31"/>
      <c r="Q1764" s="31"/>
      <c r="S1764" s="31"/>
      <c r="V1764" s="31"/>
      <c r="X1764" s="31"/>
      <c r="Z1764" s="31"/>
      <c r="AB1764" s="57"/>
    </row>
    <row r="1765" spans="2:28" s="19" customFormat="1" ht="15" hidden="1">
      <c r="B1765" s="64"/>
      <c r="C1765" s="64"/>
      <c r="D1765" s="64"/>
      <c r="E1765" s="64"/>
      <c r="I1765" s="31"/>
      <c r="P1765" s="31"/>
      <c r="Q1765" s="31"/>
      <c r="S1765" s="31"/>
      <c r="V1765" s="31"/>
      <c r="X1765" s="31"/>
      <c r="Z1765" s="31"/>
      <c r="AB1765" s="57"/>
    </row>
    <row r="1766" spans="2:28" s="19" customFormat="1" ht="15" hidden="1">
      <c r="B1766" s="64"/>
      <c r="C1766" s="64"/>
      <c r="D1766" s="64"/>
      <c r="E1766" s="64"/>
      <c r="I1766" s="31"/>
      <c r="P1766" s="31"/>
      <c r="Q1766" s="31"/>
      <c r="S1766" s="31"/>
      <c r="V1766" s="31"/>
      <c r="X1766" s="31"/>
      <c r="Z1766" s="31"/>
      <c r="AB1766" s="57"/>
    </row>
    <row r="1767" spans="2:28" s="19" customFormat="1" ht="15" hidden="1">
      <c r="B1767" s="64"/>
      <c r="C1767" s="64"/>
      <c r="D1767" s="64"/>
      <c r="E1767" s="64"/>
      <c r="I1767" s="31"/>
      <c r="P1767" s="31"/>
      <c r="Q1767" s="31"/>
      <c r="S1767" s="31"/>
      <c r="V1767" s="31"/>
      <c r="X1767" s="31"/>
      <c r="Z1767" s="31"/>
      <c r="AB1767" s="57"/>
    </row>
    <row r="1768" spans="2:28" s="19" customFormat="1" ht="15" hidden="1">
      <c r="B1768" s="64"/>
      <c r="C1768" s="64"/>
      <c r="D1768" s="64"/>
      <c r="E1768" s="64"/>
      <c r="I1768" s="31"/>
      <c r="P1768" s="31"/>
      <c r="Q1768" s="31"/>
      <c r="S1768" s="31"/>
      <c r="V1768" s="31"/>
      <c r="X1768" s="31"/>
      <c r="Z1768" s="31"/>
      <c r="AB1768" s="57"/>
    </row>
    <row r="1769" spans="2:28" s="19" customFormat="1" ht="15" hidden="1">
      <c r="B1769" s="64"/>
      <c r="C1769" s="64"/>
      <c r="D1769" s="64"/>
      <c r="E1769" s="64"/>
      <c r="I1769" s="31"/>
      <c r="P1769" s="31"/>
      <c r="Q1769" s="31"/>
      <c r="S1769" s="31"/>
      <c r="V1769" s="31"/>
      <c r="X1769" s="31"/>
      <c r="Z1769" s="31"/>
      <c r="AB1769" s="57"/>
    </row>
    <row r="1770" spans="2:28" s="19" customFormat="1" ht="15" hidden="1">
      <c r="B1770" s="64"/>
      <c r="C1770" s="64"/>
      <c r="D1770" s="64"/>
      <c r="E1770" s="64"/>
      <c r="I1770" s="31"/>
      <c r="P1770" s="31"/>
      <c r="Q1770" s="31"/>
      <c r="S1770" s="31"/>
      <c r="V1770" s="31"/>
      <c r="X1770" s="31"/>
      <c r="Z1770" s="31"/>
      <c r="AB1770" s="57"/>
    </row>
    <row r="1771" spans="2:28" s="19" customFormat="1" ht="15" hidden="1">
      <c r="B1771" s="64"/>
      <c r="C1771" s="64"/>
      <c r="D1771" s="64"/>
      <c r="E1771" s="64"/>
      <c r="I1771" s="31"/>
      <c r="P1771" s="31"/>
      <c r="Q1771" s="31"/>
      <c r="S1771" s="31"/>
      <c r="V1771" s="31"/>
      <c r="X1771" s="31"/>
      <c r="Z1771" s="31"/>
      <c r="AB1771" s="57"/>
    </row>
    <row r="1772" spans="2:28" s="19" customFormat="1" ht="15" hidden="1">
      <c r="B1772" s="64"/>
      <c r="C1772" s="64"/>
      <c r="D1772" s="64"/>
      <c r="E1772" s="64"/>
      <c r="I1772" s="31"/>
      <c r="P1772" s="31"/>
      <c r="Q1772" s="31"/>
      <c r="S1772" s="31"/>
      <c r="V1772" s="31"/>
      <c r="X1772" s="31"/>
      <c r="Z1772" s="31"/>
      <c r="AB1772" s="57"/>
    </row>
    <row r="1773" spans="2:28" s="19" customFormat="1" ht="15" hidden="1">
      <c r="B1773" s="64"/>
      <c r="C1773" s="64"/>
      <c r="D1773" s="64"/>
      <c r="E1773" s="64"/>
      <c r="I1773" s="31"/>
      <c r="P1773" s="31"/>
      <c r="Q1773" s="31"/>
      <c r="S1773" s="31"/>
      <c r="V1773" s="31"/>
      <c r="X1773" s="31"/>
      <c r="Z1773" s="31"/>
      <c r="AB1773" s="57"/>
    </row>
    <row r="1774" spans="2:28" s="19" customFormat="1" ht="15" hidden="1">
      <c r="B1774" s="64"/>
      <c r="C1774" s="64"/>
      <c r="D1774" s="64"/>
      <c r="E1774" s="64"/>
      <c r="I1774" s="31"/>
      <c r="P1774" s="31"/>
      <c r="Q1774" s="31"/>
      <c r="S1774" s="31"/>
      <c r="V1774" s="31"/>
      <c r="X1774" s="31"/>
      <c r="Z1774" s="31"/>
      <c r="AB1774" s="57"/>
    </row>
    <row r="1775" spans="2:28" s="19" customFormat="1" ht="15" hidden="1">
      <c r="B1775" s="64"/>
      <c r="C1775" s="64"/>
      <c r="D1775" s="64"/>
      <c r="E1775" s="64"/>
      <c r="I1775" s="31"/>
      <c r="P1775" s="31"/>
      <c r="Q1775" s="31"/>
      <c r="S1775" s="31"/>
      <c r="V1775" s="31"/>
      <c r="X1775" s="31"/>
      <c r="Z1775" s="31"/>
      <c r="AB1775" s="57"/>
    </row>
    <row r="1776" spans="2:28" s="19" customFormat="1" ht="15" hidden="1">
      <c r="B1776" s="64"/>
      <c r="C1776" s="64"/>
      <c r="D1776" s="64"/>
      <c r="E1776" s="64"/>
      <c r="I1776" s="31"/>
      <c r="P1776" s="31"/>
      <c r="Q1776" s="31"/>
      <c r="S1776" s="31"/>
      <c r="V1776" s="31"/>
      <c r="X1776" s="31"/>
      <c r="Z1776" s="31"/>
      <c r="AB1776" s="57"/>
    </row>
    <row r="1777" spans="2:28" s="19" customFormat="1" ht="15" hidden="1">
      <c r="B1777" s="64"/>
      <c r="C1777" s="64"/>
      <c r="D1777" s="64"/>
      <c r="E1777" s="64"/>
      <c r="I1777" s="31"/>
      <c r="P1777" s="31"/>
      <c r="Q1777" s="31"/>
      <c r="S1777" s="31"/>
      <c r="V1777" s="31"/>
      <c r="X1777" s="31"/>
      <c r="Z1777" s="31"/>
      <c r="AB1777" s="57"/>
    </row>
    <row r="1778" spans="2:28" s="19" customFormat="1" ht="15" hidden="1">
      <c r="B1778" s="64"/>
      <c r="C1778" s="64"/>
      <c r="D1778" s="64"/>
      <c r="E1778" s="64"/>
      <c r="I1778" s="31"/>
      <c r="P1778" s="31"/>
      <c r="Q1778" s="31"/>
      <c r="S1778" s="31"/>
      <c r="V1778" s="31"/>
      <c r="X1778" s="31"/>
      <c r="Z1778" s="31"/>
      <c r="AB1778" s="57"/>
    </row>
    <row r="1779" spans="2:28" s="19" customFormat="1" ht="15" hidden="1">
      <c r="B1779" s="64"/>
      <c r="C1779" s="64"/>
      <c r="D1779" s="64"/>
      <c r="E1779" s="64"/>
      <c r="I1779" s="31"/>
      <c r="P1779" s="31"/>
      <c r="Q1779" s="31"/>
      <c r="S1779" s="31"/>
      <c r="V1779" s="31"/>
      <c r="X1779" s="31"/>
      <c r="Z1779" s="31"/>
      <c r="AB1779" s="57"/>
    </row>
    <row r="1780" spans="2:28" s="19" customFormat="1" ht="15" hidden="1">
      <c r="B1780" s="64"/>
      <c r="C1780" s="64"/>
      <c r="D1780" s="64"/>
      <c r="E1780" s="64"/>
      <c r="I1780" s="31"/>
      <c r="P1780" s="31"/>
      <c r="Q1780" s="31"/>
      <c r="S1780" s="31"/>
      <c r="V1780" s="31"/>
      <c r="X1780" s="31"/>
      <c r="Z1780" s="31"/>
      <c r="AB1780" s="57"/>
    </row>
    <row r="1781" spans="2:28" s="19" customFormat="1" ht="15" hidden="1">
      <c r="B1781" s="64"/>
      <c r="C1781" s="64"/>
      <c r="D1781" s="64"/>
      <c r="E1781" s="64"/>
      <c r="I1781" s="31"/>
      <c r="P1781" s="31"/>
      <c r="Q1781" s="31"/>
      <c r="S1781" s="31"/>
      <c r="V1781" s="31"/>
      <c r="X1781" s="31"/>
      <c r="Z1781" s="31"/>
      <c r="AB1781" s="57"/>
    </row>
    <row r="1782" spans="2:28" s="19" customFormat="1" ht="15" hidden="1">
      <c r="B1782" s="64"/>
      <c r="C1782" s="64"/>
      <c r="D1782" s="64"/>
      <c r="E1782" s="64"/>
      <c r="I1782" s="31"/>
      <c r="P1782" s="31"/>
      <c r="Q1782" s="31"/>
      <c r="S1782" s="31"/>
      <c r="V1782" s="31"/>
      <c r="X1782" s="31"/>
      <c r="Z1782" s="31"/>
      <c r="AB1782" s="57"/>
    </row>
    <row r="1783" spans="2:28" s="19" customFormat="1" ht="15" hidden="1">
      <c r="B1783" s="64"/>
      <c r="C1783" s="64"/>
      <c r="D1783" s="64"/>
      <c r="E1783" s="64"/>
      <c r="I1783" s="31"/>
      <c r="P1783" s="31"/>
      <c r="Q1783" s="31"/>
      <c r="S1783" s="31"/>
      <c r="V1783" s="31"/>
      <c r="X1783" s="31"/>
      <c r="Z1783" s="31"/>
      <c r="AB1783" s="57"/>
    </row>
    <row r="1784" spans="2:28" s="19" customFormat="1" ht="15" hidden="1">
      <c r="B1784" s="64"/>
      <c r="C1784" s="64"/>
      <c r="D1784" s="64"/>
      <c r="E1784" s="64"/>
      <c r="I1784" s="31"/>
      <c r="P1784" s="31"/>
      <c r="Q1784" s="31"/>
      <c r="S1784" s="31"/>
      <c r="V1784" s="31"/>
      <c r="X1784" s="31"/>
      <c r="Z1784" s="31"/>
      <c r="AB1784" s="57"/>
    </row>
    <row r="1785" spans="2:28" s="19" customFormat="1" ht="15" hidden="1">
      <c r="B1785" s="64"/>
      <c r="C1785" s="64"/>
      <c r="D1785" s="64"/>
      <c r="E1785" s="64"/>
      <c r="I1785" s="31"/>
      <c r="P1785" s="31"/>
      <c r="Q1785" s="31"/>
      <c r="S1785" s="31"/>
      <c r="V1785" s="31"/>
      <c r="X1785" s="31"/>
      <c r="Z1785" s="31"/>
      <c r="AB1785" s="57"/>
    </row>
    <row r="1786" spans="2:28" s="19" customFormat="1" ht="15" hidden="1">
      <c r="B1786" s="64"/>
      <c r="C1786" s="64"/>
      <c r="D1786" s="64"/>
      <c r="E1786" s="64"/>
      <c r="I1786" s="31"/>
      <c r="P1786" s="31"/>
      <c r="Q1786" s="31"/>
      <c r="S1786" s="31"/>
      <c r="V1786" s="31"/>
      <c r="X1786" s="31"/>
      <c r="Z1786" s="31"/>
      <c r="AB1786" s="57"/>
    </row>
    <row r="1787" spans="2:28" s="19" customFormat="1" ht="15" hidden="1">
      <c r="B1787" s="64"/>
      <c r="C1787" s="64"/>
      <c r="D1787" s="64"/>
      <c r="E1787" s="64"/>
      <c r="I1787" s="31"/>
      <c r="P1787" s="31"/>
      <c r="Q1787" s="31"/>
      <c r="S1787" s="31"/>
      <c r="V1787" s="31"/>
      <c r="X1787" s="31"/>
      <c r="Z1787" s="31"/>
      <c r="AB1787" s="57"/>
    </row>
    <row r="1788" spans="2:28" s="19" customFormat="1" ht="15" hidden="1">
      <c r="B1788" s="64"/>
      <c r="C1788" s="64"/>
      <c r="D1788" s="64"/>
      <c r="E1788" s="64"/>
      <c r="I1788" s="31"/>
      <c r="P1788" s="31"/>
      <c r="Q1788" s="31"/>
      <c r="S1788" s="31"/>
      <c r="V1788" s="31"/>
      <c r="X1788" s="31"/>
      <c r="Z1788" s="31"/>
      <c r="AB1788" s="57"/>
    </row>
    <row r="1789" spans="2:28" s="19" customFormat="1" ht="15" hidden="1">
      <c r="B1789" s="64"/>
      <c r="C1789" s="64"/>
      <c r="D1789" s="64"/>
      <c r="E1789" s="64"/>
      <c r="I1789" s="31"/>
      <c r="P1789" s="31"/>
      <c r="Q1789" s="31"/>
      <c r="S1789" s="31"/>
      <c r="V1789" s="31"/>
      <c r="X1789" s="31"/>
      <c r="Z1789" s="31"/>
      <c r="AB1789" s="57"/>
    </row>
    <row r="1790" spans="2:28" s="19" customFormat="1" ht="15" hidden="1">
      <c r="B1790" s="64"/>
      <c r="C1790" s="64"/>
      <c r="D1790" s="64"/>
      <c r="E1790" s="64"/>
      <c r="I1790" s="31"/>
      <c r="P1790" s="31"/>
      <c r="Q1790" s="31"/>
      <c r="S1790" s="31"/>
      <c r="V1790" s="31"/>
      <c r="X1790" s="31"/>
      <c r="Z1790" s="31"/>
      <c r="AB1790" s="57"/>
    </row>
    <row r="1791" spans="2:28" s="19" customFormat="1" ht="15" hidden="1">
      <c r="B1791" s="64"/>
      <c r="C1791" s="64"/>
      <c r="D1791" s="64"/>
      <c r="E1791" s="64"/>
      <c r="I1791" s="31"/>
      <c r="P1791" s="31"/>
      <c r="Q1791" s="31"/>
      <c r="S1791" s="31"/>
      <c r="V1791" s="31"/>
      <c r="X1791" s="31"/>
      <c r="Z1791" s="31"/>
      <c r="AB1791" s="57"/>
    </row>
    <row r="1792" spans="2:28" s="19" customFormat="1" ht="15" hidden="1">
      <c r="B1792" s="64"/>
      <c r="C1792" s="64"/>
      <c r="D1792" s="64"/>
      <c r="E1792" s="64"/>
      <c r="I1792" s="31"/>
      <c r="P1792" s="31"/>
      <c r="Q1792" s="31"/>
      <c r="S1792" s="31"/>
      <c r="V1792" s="31"/>
      <c r="X1792" s="31"/>
      <c r="Z1792" s="31"/>
      <c r="AB1792" s="57"/>
    </row>
    <row r="1793" spans="2:28" s="19" customFormat="1" ht="15" hidden="1">
      <c r="B1793" s="64"/>
      <c r="C1793" s="64"/>
      <c r="D1793" s="64"/>
      <c r="E1793" s="64"/>
      <c r="I1793" s="31"/>
      <c r="P1793" s="31"/>
      <c r="Q1793" s="31"/>
      <c r="S1793" s="31"/>
      <c r="V1793" s="31"/>
      <c r="X1793" s="31"/>
      <c r="Z1793" s="31"/>
      <c r="AB1793" s="57"/>
    </row>
    <row r="1794" spans="2:28" s="19" customFormat="1" ht="15" hidden="1">
      <c r="B1794" s="64"/>
      <c r="C1794" s="64"/>
      <c r="D1794" s="64"/>
      <c r="E1794" s="64"/>
      <c r="I1794" s="31"/>
      <c r="P1794" s="31"/>
      <c r="Q1794" s="31"/>
      <c r="S1794" s="31"/>
      <c r="V1794" s="31"/>
      <c r="X1794" s="31"/>
      <c r="Z1794" s="31"/>
      <c r="AB1794" s="57"/>
    </row>
    <row r="1795" spans="2:28" s="19" customFormat="1" ht="15" hidden="1">
      <c r="B1795" s="64"/>
      <c r="C1795" s="64"/>
      <c r="D1795" s="64"/>
      <c r="E1795" s="64"/>
      <c r="I1795" s="31"/>
      <c r="P1795" s="31"/>
      <c r="Q1795" s="31"/>
      <c r="S1795" s="31"/>
      <c r="V1795" s="31"/>
      <c r="X1795" s="31"/>
      <c r="Z1795" s="31"/>
      <c r="AB1795" s="57"/>
    </row>
    <row r="1796" spans="2:28" s="19" customFormat="1" ht="15" hidden="1">
      <c r="B1796" s="64"/>
      <c r="C1796" s="64"/>
      <c r="D1796" s="64"/>
      <c r="E1796" s="64"/>
      <c r="I1796" s="31"/>
      <c r="P1796" s="31"/>
      <c r="Q1796" s="31"/>
      <c r="S1796" s="31"/>
      <c r="V1796" s="31"/>
      <c r="X1796" s="31"/>
      <c r="Z1796" s="31"/>
      <c r="AB1796" s="57"/>
    </row>
    <row r="1797" spans="2:28" s="19" customFormat="1" ht="15" hidden="1">
      <c r="B1797" s="64"/>
      <c r="C1797" s="64"/>
      <c r="D1797" s="64"/>
      <c r="E1797" s="64"/>
      <c r="I1797" s="31"/>
      <c r="P1797" s="31"/>
      <c r="Q1797" s="31"/>
      <c r="S1797" s="31"/>
      <c r="V1797" s="31"/>
      <c r="X1797" s="31"/>
      <c r="Z1797" s="31"/>
      <c r="AB1797" s="57"/>
    </row>
    <row r="1798" spans="2:28" s="19" customFormat="1" ht="15" hidden="1">
      <c r="B1798" s="64"/>
      <c r="C1798" s="64"/>
      <c r="D1798" s="64"/>
      <c r="E1798" s="64"/>
      <c r="I1798" s="31"/>
      <c r="P1798" s="31"/>
      <c r="Q1798" s="31"/>
      <c r="S1798" s="31"/>
      <c r="V1798" s="31"/>
      <c r="X1798" s="31"/>
      <c r="Z1798" s="31"/>
      <c r="AB1798" s="57"/>
    </row>
    <row r="1799" spans="2:28" s="19" customFormat="1" ht="15" hidden="1">
      <c r="B1799" s="64"/>
      <c r="C1799" s="64"/>
      <c r="D1799" s="64"/>
      <c r="E1799" s="64"/>
      <c r="I1799" s="31"/>
      <c r="P1799" s="31"/>
      <c r="Q1799" s="31"/>
      <c r="S1799" s="31"/>
      <c r="V1799" s="31"/>
      <c r="X1799" s="31"/>
      <c r="Z1799" s="31"/>
      <c r="AB1799" s="57"/>
    </row>
    <row r="1800" spans="2:28" s="19" customFormat="1" ht="15" hidden="1">
      <c r="B1800" s="64"/>
      <c r="C1800" s="64"/>
      <c r="D1800" s="64"/>
      <c r="E1800" s="64"/>
      <c r="I1800" s="31"/>
      <c r="P1800" s="31"/>
      <c r="Q1800" s="31"/>
      <c r="S1800" s="31"/>
      <c r="V1800" s="31"/>
      <c r="X1800" s="31"/>
      <c r="Z1800" s="31"/>
      <c r="AB1800" s="57"/>
    </row>
    <row r="1801" spans="2:28" s="19" customFormat="1" ht="15" hidden="1">
      <c r="B1801" s="64"/>
      <c r="C1801" s="64"/>
      <c r="D1801" s="64"/>
      <c r="E1801" s="64"/>
      <c r="I1801" s="31"/>
      <c r="P1801" s="31"/>
      <c r="Q1801" s="31"/>
      <c r="S1801" s="31"/>
      <c r="V1801" s="31"/>
      <c r="X1801" s="31"/>
      <c r="Z1801" s="31"/>
      <c r="AB1801" s="57"/>
    </row>
    <row r="1802" spans="2:28" s="19" customFormat="1" ht="15" hidden="1">
      <c r="B1802" s="64"/>
      <c r="C1802" s="64"/>
      <c r="D1802" s="64"/>
      <c r="E1802" s="64"/>
      <c r="I1802" s="31"/>
      <c r="P1802" s="31"/>
      <c r="Q1802" s="31"/>
      <c r="S1802" s="31"/>
      <c r="V1802" s="31"/>
      <c r="X1802" s="31"/>
      <c r="Z1802" s="31"/>
      <c r="AB1802" s="57"/>
    </row>
    <row r="1803" spans="2:28" s="19" customFormat="1" ht="15" hidden="1">
      <c r="B1803" s="64"/>
      <c r="C1803" s="64"/>
      <c r="D1803" s="64"/>
      <c r="E1803" s="64"/>
      <c r="I1803" s="31"/>
      <c r="P1803" s="31"/>
      <c r="Q1803" s="31"/>
      <c r="S1803" s="31"/>
      <c r="V1803" s="31"/>
      <c r="X1803" s="31"/>
      <c r="Z1803" s="31"/>
      <c r="AB1803" s="57"/>
    </row>
    <row r="1804" spans="2:28" s="19" customFormat="1" ht="15" hidden="1">
      <c r="B1804" s="64"/>
      <c r="C1804" s="64"/>
      <c r="D1804" s="64"/>
      <c r="E1804" s="64"/>
      <c r="I1804" s="31"/>
      <c r="P1804" s="31"/>
      <c r="Q1804" s="31"/>
      <c r="S1804" s="31"/>
      <c r="V1804" s="31"/>
      <c r="X1804" s="31"/>
      <c r="Z1804" s="31"/>
      <c r="AB1804" s="57"/>
    </row>
    <row r="1805" spans="2:28" s="19" customFormat="1" ht="15" hidden="1">
      <c r="B1805" s="64"/>
      <c r="C1805" s="64"/>
      <c r="D1805" s="64"/>
      <c r="E1805" s="64"/>
      <c r="I1805" s="31"/>
      <c r="P1805" s="31"/>
      <c r="Q1805" s="31"/>
      <c r="S1805" s="31"/>
      <c r="V1805" s="31"/>
      <c r="X1805" s="31"/>
      <c r="Z1805" s="31"/>
      <c r="AB1805" s="57"/>
    </row>
    <row r="1806" spans="2:28" s="19" customFormat="1" ht="15" hidden="1">
      <c r="B1806" s="64"/>
      <c r="C1806" s="64"/>
      <c r="D1806" s="64"/>
      <c r="E1806" s="64"/>
      <c r="I1806" s="31"/>
      <c r="P1806" s="31"/>
      <c r="Q1806" s="31"/>
      <c r="S1806" s="31"/>
      <c r="V1806" s="31"/>
      <c r="X1806" s="31"/>
      <c r="Z1806" s="31"/>
      <c r="AB1806" s="57"/>
    </row>
    <row r="1807" spans="2:28" s="19" customFormat="1" ht="15" hidden="1">
      <c r="B1807" s="64"/>
      <c r="C1807" s="64"/>
      <c r="D1807" s="64"/>
      <c r="E1807" s="64"/>
      <c r="I1807" s="31"/>
      <c r="P1807" s="31"/>
      <c r="Q1807" s="31"/>
      <c r="S1807" s="31"/>
      <c r="V1807" s="31"/>
      <c r="X1807" s="31"/>
      <c r="Z1807" s="31"/>
      <c r="AB1807" s="57"/>
    </row>
    <row r="1808" spans="2:28" s="19" customFormat="1" ht="15" hidden="1">
      <c r="B1808" s="64"/>
      <c r="C1808" s="64"/>
      <c r="D1808" s="64"/>
      <c r="E1808" s="64"/>
      <c r="I1808" s="31"/>
      <c r="P1808" s="31"/>
      <c r="Q1808" s="31"/>
      <c r="S1808" s="31"/>
      <c r="V1808" s="31"/>
      <c r="X1808" s="31"/>
      <c r="Z1808" s="31"/>
      <c r="AB1808" s="57"/>
    </row>
    <row r="1809" spans="2:28" s="19" customFormat="1" ht="15" hidden="1">
      <c r="B1809" s="64"/>
      <c r="C1809" s="64"/>
      <c r="D1809" s="64"/>
      <c r="E1809" s="64"/>
      <c r="I1809" s="31"/>
      <c r="P1809" s="31"/>
      <c r="Q1809" s="31"/>
      <c r="S1809" s="31"/>
      <c r="V1809" s="31"/>
      <c r="X1809" s="31"/>
      <c r="Z1809" s="31"/>
      <c r="AB1809" s="57"/>
    </row>
    <row r="1810" spans="2:28" s="19" customFormat="1" ht="15" hidden="1">
      <c r="B1810" s="64"/>
      <c r="C1810" s="64"/>
      <c r="D1810" s="64"/>
      <c r="E1810" s="64"/>
      <c r="I1810" s="31"/>
      <c r="P1810" s="31"/>
      <c r="Q1810" s="31"/>
      <c r="S1810" s="31"/>
      <c r="V1810" s="31"/>
      <c r="X1810" s="31"/>
      <c r="Z1810" s="31"/>
      <c r="AB1810" s="57"/>
    </row>
    <row r="1811" spans="2:28" s="19" customFormat="1" ht="15" hidden="1">
      <c r="B1811" s="64"/>
      <c r="C1811" s="64"/>
      <c r="D1811" s="64"/>
      <c r="E1811" s="64"/>
      <c r="I1811" s="31"/>
      <c r="P1811" s="31"/>
      <c r="Q1811" s="31"/>
      <c r="S1811" s="31"/>
      <c r="V1811" s="31"/>
      <c r="X1811" s="31"/>
      <c r="Z1811" s="31"/>
      <c r="AB1811" s="57"/>
    </row>
    <row r="1812" spans="2:28" s="19" customFormat="1" ht="15" hidden="1">
      <c r="B1812" s="64"/>
      <c r="C1812" s="64"/>
      <c r="D1812" s="64"/>
      <c r="E1812" s="64"/>
      <c r="I1812" s="31"/>
      <c r="P1812" s="31"/>
      <c r="Q1812" s="31"/>
      <c r="S1812" s="31"/>
      <c r="V1812" s="31"/>
      <c r="X1812" s="31"/>
      <c r="Z1812" s="31"/>
      <c r="AB1812" s="57"/>
    </row>
    <row r="1813" spans="2:28" s="19" customFormat="1" ht="15" hidden="1">
      <c r="B1813" s="64"/>
      <c r="C1813" s="64"/>
      <c r="D1813" s="64"/>
      <c r="E1813" s="64"/>
      <c r="I1813" s="31"/>
      <c r="P1813" s="31"/>
      <c r="Q1813" s="31"/>
      <c r="S1813" s="31"/>
      <c r="V1813" s="31"/>
      <c r="X1813" s="31"/>
      <c r="Z1813" s="31"/>
      <c r="AB1813" s="57"/>
    </row>
    <row r="1814" spans="2:28" s="19" customFormat="1" ht="15" hidden="1">
      <c r="B1814" s="64"/>
      <c r="C1814" s="64"/>
      <c r="D1814" s="64"/>
      <c r="E1814" s="64"/>
      <c r="I1814" s="31"/>
      <c r="P1814" s="31"/>
      <c r="Q1814" s="31"/>
      <c r="S1814" s="31"/>
      <c r="V1814" s="31"/>
      <c r="X1814" s="31"/>
      <c r="Z1814" s="31"/>
      <c r="AB1814" s="57"/>
    </row>
    <row r="1815" spans="2:28" s="19" customFormat="1" ht="15" hidden="1">
      <c r="B1815" s="64"/>
      <c r="C1815" s="64"/>
      <c r="D1815" s="64"/>
      <c r="E1815" s="64"/>
      <c r="I1815" s="31"/>
      <c r="P1815" s="31"/>
      <c r="Q1815" s="31"/>
      <c r="S1815" s="31"/>
      <c r="V1815" s="31"/>
      <c r="X1815" s="31"/>
      <c r="Z1815" s="31"/>
      <c r="AB1815" s="57"/>
    </row>
    <row r="1816" spans="2:28" s="19" customFormat="1" ht="15" hidden="1">
      <c r="B1816" s="64"/>
      <c r="C1816" s="64"/>
      <c r="D1816" s="64"/>
      <c r="E1816" s="64"/>
      <c r="I1816" s="31"/>
      <c r="P1816" s="31"/>
      <c r="Q1816" s="31"/>
      <c r="S1816" s="31"/>
      <c r="V1816" s="31"/>
      <c r="X1816" s="31"/>
      <c r="Z1816" s="31"/>
      <c r="AB1816" s="57"/>
    </row>
    <row r="1817" spans="2:28" s="19" customFormat="1" ht="15" hidden="1">
      <c r="B1817" s="64"/>
      <c r="C1817" s="64"/>
      <c r="D1817" s="64"/>
      <c r="E1817" s="64"/>
      <c r="I1817" s="31"/>
      <c r="P1817" s="31"/>
      <c r="Q1817" s="31"/>
      <c r="S1817" s="31"/>
      <c r="V1817" s="31"/>
      <c r="X1817" s="31"/>
      <c r="Z1817" s="31"/>
      <c r="AB1817" s="57"/>
    </row>
    <row r="1818" spans="2:28" s="19" customFormat="1" ht="15" hidden="1">
      <c r="B1818" s="64"/>
      <c r="C1818" s="64"/>
      <c r="D1818" s="64"/>
      <c r="E1818" s="64"/>
      <c r="I1818" s="31"/>
      <c r="P1818" s="31"/>
      <c r="Q1818" s="31"/>
      <c r="S1818" s="31"/>
      <c r="V1818" s="31"/>
      <c r="X1818" s="31"/>
      <c r="Z1818" s="31"/>
      <c r="AB1818" s="57"/>
    </row>
    <row r="1819" spans="2:28" s="19" customFormat="1" ht="15" hidden="1">
      <c r="B1819" s="64"/>
      <c r="C1819" s="64"/>
      <c r="D1819" s="64"/>
      <c r="E1819" s="64"/>
      <c r="I1819" s="31"/>
      <c r="P1819" s="31"/>
      <c r="Q1819" s="31"/>
      <c r="S1819" s="31"/>
      <c r="V1819" s="31"/>
      <c r="X1819" s="31"/>
      <c r="Z1819" s="31"/>
      <c r="AB1819" s="57"/>
    </row>
    <row r="1820" spans="2:28" s="19" customFormat="1" ht="15" hidden="1">
      <c r="B1820" s="64"/>
      <c r="C1820" s="64"/>
      <c r="D1820" s="64"/>
      <c r="E1820" s="64"/>
      <c r="I1820" s="31"/>
      <c r="P1820" s="31"/>
      <c r="Q1820" s="31"/>
      <c r="S1820" s="31"/>
      <c r="V1820" s="31"/>
      <c r="X1820" s="31"/>
      <c r="Z1820" s="31"/>
      <c r="AB1820" s="57"/>
    </row>
    <row r="1821" spans="2:28" s="19" customFormat="1" ht="15" hidden="1">
      <c r="B1821" s="64"/>
      <c r="C1821" s="64"/>
      <c r="D1821" s="64"/>
      <c r="E1821" s="64"/>
      <c r="I1821" s="31"/>
      <c r="P1821" s="31"/>
      <c r="Q1821" s="31"/>
      <c r="S1821" s="31"/>
      <c r="V1821" s="31"/>
      <c r="X1821" s="31"/>
      <c r="Z1821" s="31"/>
      <c r="AB1821" s="57"/>
    </row>
    <row r="1822" spans="2:28" s="19" customFormat="1" ht="15" hidden="1">
      <c r="B1822" s="64"/>
      <c r="C1822" s="64"/>
      <c r="D1822" s="64"/>
      <c r="E1822" s="64"/>
      <c r="I1822" s="31"/>
      <c r="P1822" s="31"/>
      <c r="Q1822" s="31"/>
      <c r="S1822" s="31"/>
      <c r="V1822" s="31"/>
      <c r="X1822" s="31"/>
      <c r="Z1822" s="31"/>
      <c r="AB1822" s="57"/>
    </row>
    <row r="1823" spans="2:28" s="19" customFormat="1" ht="15" hidden="1">
      <c r="B1823" s="64"/>
      <c r="C1823" s="64"/>
      <c r="D1823" s="64"/>
      <c r="E1823" s="64"/>
      <c r="I1823" s="31"/>
      <c r="P1823" s="31"/>
      <c r="Q1823" s="31"/>
      <c r="S1823" s="31"/>
      <c r="V1823" s="31"/>
      <c r="X1823" s="31"/>
      <c r="Z1823" s="31"/>
      <c r="AB1823" s="57"/>
    </row>
    <row r="1824" spans="2:28" s="19" customFormat="1" ht="15" hidden="1">
      <c r="B1824" s="64"/>
      <c r="C1824" s="64"/>
      <c r="D1824" s="64"/>
      <c r="E1824" s="64"/>
      <c r="I1824" s="31"/>
      <c r="P1824" s="31"/>
      <c r="Q1824" s="31"/>
      <c r="S1824" s="31"/>
      <c r="V1824" s="31"/>
      <c r="X1824" s="31"/>
      <c r="Z1824" s="31"/>
      <c r="AB1824" s="57"/>
    </row>
    <row r="1825" spans="2:28" s="19" customFormat="1" ht="15" hidden="1">
      <c r="B1825" s="64"/>
      <c r="C1825" s="64"/>
      <c r="D1825" s="64"/>
      <c r="E1825" s="64"/>
      <c r="I1825" s="31"/>
      <c r="P1825" s="31"/>
      <c r="Q1825" s="31"/>
      <c r="S1825" s="31"/>
      <c r="V1825" s="31"/>
      <c r="X1825" s="31"/>
      <c r="Z1825" s="31"/>
      <c r="AB1825" s="57"/>
    </row>
    <row r="1826" spans="2:28" s="19" customFormat="1" ht="15" hidden="1">
      <c r="B1826" s="64"/>
      <c r="C1826" s="64"/>
      <c r="D1826" s="64"/>
      <c r="E1826" s="64"/>
      <c r="I1826" s="31"/>
      <c r="P1826" s="31"/>
      <c r="Q1826" s="31"/>
      <c r="S1826" s="31"/>
      <c r="V1826" s="31"/>
      <c r="X1826" s="31"/>
      <c r="Z1826" s="31"/>
      <c r="AB1826" s="57"/>
    </row>
    <row r="1827" spans="2:28" s="19" customFormat="1" ht="15" hidden="1">
      <c r="B1827" s="64"/>
      <c r="C1827" s="64"/>
      <c r="D1827" s="64"/>
      <c r="E1827" s="64"/>
      <c r="I1827" s="31"/>
      <c r="P1827" s="31"/>
      <c r="Q1827" s="31"/>
      <c r="S1827" s="31"/>
      <c r="V1827" s="31"/>
      <c r="X1827" s="31"/>
      <c r="Z1827" s="31"/>
      <c r="AB1827" s="57"/>
    </row>
    <row r="1828" spans="2:28" s="19" customFormat="1" ht="15" hidden="1">
      <c r="B1828" s="64"/>
      <c r="C1828" s="64"/>
      <c r="D1828" s="64"/>
      <c r="E1828" s="64"/>
      <c r="I1828" s="31"/>
      <c r="P1828" s="31"/>
      <c r="Q1828" s="31"/>
      <c r="S1828" s="31"/>
      <c r="V1828" s="31"/>
      <c r="X1828" s="31"/>
      <c r="Z1828" s="31"/>
      <c r="AB1828" s="57"/>
    </row>
    <row r="1829" spans="2:28" s="19" customFormat="1" ht="15" hidden="1">
      <c r="B1829" s="64"/>
      <c r="C1829" s="64"/>
      <c r="D1829" s="64"/>
      <c r="E1829" s="64"/>
      <c r="I1829" s="31"/>
      <c r="P1829" s="31"/>
      <c r="Q1829" s="31"/>
      <c r="S1829" s="31"/>
      <c r="V1829" s="31"/>
      <c r="X1829" s="31"/>
      <c r="Z1829" s="31"/>
      <c r="AB1829" s="57"/>
    </row>
    <row r="1830" spans="2:28" s="19" customFormat="1" ht="15" hidden="1">
      <c r="B1830" s="64"/>
      <c r="C1830" s="64"/>
      <c r="D1830" s="64"/>
      <c r="E1830" s="64"/>
      <c r="I1830" s="31"/>
      <c r="P1830" s="31"/>
      <c r="Q1830" s="31"/>
      <c r="S1830" s="31"/>
      <c r="V1830" s="31"/>
      <c r="X1830" s="31"/>
      <c r="Z1830" s="31"/>
      <c r="AB1830" s="57"/>
    </row>
    <row r="1831" spans="2:28" s="19" customFormat="1" ht="15" hidden="1">
      <c r="B1831" s="64"/>
      <c r="C1831" s="64"/>
      <c r="D1831" s="64"/>
      <c r="E1831" s="64"/>
      <c r="I1831" s="31"/>
      <c r="P1831" s="31"/>
      <c r="Q1831" s="31"/>
      <c r="S1831" s="31"/>
      <c r="V1831" s="31"/>
      <c r="X1831" s="31"/>
      <c r="Z1831" s="31"/>
      <c r="AB1831" s="57"/>
    </row>
    <row r="1832" spans="2:28" s="19" customFormat="1" ht="15" hidden="1">
      <c r="B1832" s="64"/>
      <c r="C1832" s="64"/>
      <c r="D1832" s="64"/>
      <c r="E1832" s="64"/>
      <c r="I1832" s="31"/>
      <c r="P1832" s="31"/>
      <c r="Q1832" s="31"/>
      <c r="S1832" s="31"/>
      <c r="V1832" s="31"/>
      <c r="X1832" s="31"/>
      <c r="Z1832" s="31"/>
      <c r="AB1832" s="57"/>
    </row>
    <row r="1833" spans="2:28" s="19" customFormat="1" ht="15" hidden="1">
      <c r="B1833" s="64"/>
      <c r="C1833" s="64"/>
      <c r="D1833" s="64"/>
      <c r="E1833" s="64"/>
      <c r="I1833" s="31"/>
      <c r="P1833" s="31"/>
      <c r="Q1833" s="31"/>
      <c r="S1833" s="31"/>
      <c r="V1833" s="31"/>
      <c r="X1833" s="31"/>
      <c r="Z1833" s="31"/>
      <c r="AB1833" s="57"/>
    </row>
    <row r="1834" spans="2:28" s="19" customFormat="1" ht="15" hidden="1">
      <c r="B1834" s="64"/>
      <c r="C1834" s="64"/>
      <c r="D1834" s="64"/>
      <c r="E1834" s="64"/>
      <c r="I1834" s="31"/>
      <c r="P1834" s="31"/>
      <c r="Q1834" s="31"/>
      <c r="S1834" s="31"/>
      <c r="V1834" s="31"/>
      <c r="X1834" s="31"/>
      <c r="Z1834" s="31"/>
      <c r="AB1834" s="57"/>
    </row>
    <row r="1835" spans="2:28" s="19" customFormat="1" ht="15" hidden="1">
      <c r="B1835" s="64"/>
      <c r="C1835" s="64"/>
      <c r="D1835" s="64"/>
      <c r="E1835" s="64"/>
      <c r="I1835" s="31"/>
      <c r="P1835" s="31"/>
      <c r="Q1835" s="31"/>
      <c r="S1835" s="31"/>
      <c r="V1835" s="31"/>
      <c r="X1835" s="31"/>
      <c r="Z1835" s="31"/>
      <c r="AB1835" s="57"/>
    </row>
    <row r="1836" spans="2:28" s="19" customFormat="1" ht="15" hidden="1">
      <c r="B1836" s="64"/>
      <c r="C1836" s="64"/>
      <c r="D1836" s="64"/>
      <c r="E1836" s="64"/>
      <c r="I1836" s="31"/>
      <c r="P1836" s="31"/>
      <c r="Q1836" s="31"/>
      <c r="S1836" s="31"/>
      <c r="V1836" s="31"/>
      <c r="X1836" s="31"/>
      <c r="Z1836" s="31"/>
      <c r="AB1836" s="57"/>
    </row>
    <row r="1837" spans="2:28" s="19" customFormat="1" ht="15" hidden="1">
      <c r="B1837" s="64"/>
      <c r="C1837" s="64"/>
      <c r="D1837" s="64"/>
      <c r="E1837" s="64"/>
      <c r="I1837" s="31"/>
      <c r="P1837" s="31"/>
      <c r="Q1837" s="31"/>
      <c r="S1837" s="31"/>
      <c r="V1837" s="31"/>
      <c r="X1837" s="31"/>
      <c r="Z1837" s="31"/>
      <c r="AB1837" s="57"/>
    </row>
    <row r="1838" spans="2:28" s="19" customFormat="1" ht="15" hidden="1">
      <c r="B1838" s="64"/>
      <c r="C1838" s="64"/>
      <c r="D1838" s="64"/>
      <c r="E1838" s="64"/>
      <c r="I1838" s="31"/>
      <c r="P1838" s="31"/>
      <c r="Q1838" s="31"/>
      <c r="S1838" s="31"/>
      <c r="V1838" s="31"/>
      <c r="X1838" s="31"/>
      <c r="Z1838" s="31"/>
      <c r="AB1838" s="57"/>
    </row>
    <row r="1839" spans="2:28" s="19" customFormat="1" ht="15" hidden="1">
      <c r="B1839" s="64"/>
      <c r="C1839" s="64"/>
      <c r="D1839" s="64"/>
      <c r="E1839" s="64"/>
      <c r="I1839" s="31"/>
      <c r="P1839" s="31"/>
      <c r="Q1839" s="31"/>
      <c r="S1839" s="31"/>
      <c r="V1839" s="31"/>
      <c r="X1839" s="31"/>
      <c r="Z1839" s="31"/>
      <c r="AB1839" s="57"/>
    </row>
    <row r="1840" spans="2:28" s="19" customFormat="1" ht="15" hidden="1">
      <c r="B1840" s="64"/>
      <c r="C1840" s="64"/>
      <c r="D1840" s="64"/>
      <c r="E1840" s="64"/>
      <c r="I1840" s="31"/>
      <c r="P1840" s="31"/>
      <c r="Q1840" s="31"/>
      <c r="S1840" s="31"/>
      <c r="V1840" s="31"/>
      <c r="X1840" s="31"/>
      <c r="Z1840" s="31"/>
      <c r="AB1840" s="57"/>
    </row>
    <row r="1841" spans="2:28" s="19" customFormat="1" ht="15" hidden="1">
      <c r="B1841" s="64"/>
      <c r="C1841" s="64"/>
      <c r="D1841" s="64"/>
      <c r="E1841" s="64"/>
      <c r="I1841" s="31"/>
      <c r="P1841" s="31"/>
      <c r="Q1841" s="31"/>
      <c r="S1841" s="31"/>
      <c r="V1841" s="31"/>
      <c r="X1841" s="31"/>
      <c r="Z1841" s="31"/>
      <c r="AB1841" s="57"/>
    </row>
    <row r="1842" spans="2:28" s="19" customFormat="1" ht="15" hidden="1">
      <c r="B1842" s="64"/>
      <c r="C1842" s="64"/>
      <c r="D1842" s="64"/>
      <c r="E1842" s="64"/>
      <c r="I1842" s="31"/>
      <c r="P1842" s="31"/>
      <c r="Q1842" s="31"/>
      <c r="S1842" s="31"/>
      <c r="V1842" s="31"/>
      <c r="X1842" s="31"/>
      <c r="Z1842" s="31"/>
      <c r="AB1842" s="57"/>
    </row>
    <row r="1843" spans="2:28" s="19" customFormat="1" ht="15" hidden="1">
      <c r="B1843" s="64"/>
      <c r="C1843" s="64"/>
      <c r="D1843" s="64"/>
      <c r="E1843" s="64"/>
      <c r="I1843" s="31"/>
      <c r="P1843" s="31"/>
      <c r="Q1843" s="31"/>
      <c r="S1843" s="31"/>
      <c r="V1843" s="31"/>
      <c r="X1843" s="31"/>
      <c r="Z1843" s="31"/>
      <c r="AB1843" s="57"/>
    </row>
    <row r="1844" spans="2:28" s="19" customFormat="1" ht="15" hidden="1">
      <c r="B1844" s="64"/>
      <c r="C1844" s="64"/>
      <c r="D1844" s="64"/>
      <c r="E1844" s="64"/>
      <c r="I1844" s="31"/>
      <c r="P1844" s="31"/>
      <c r="Q1844" s="31"/>
      <c r="S1844" s="31"/>
      <c r="V1844" s="31"/>
      <c r="X1844" s="31"/>
      <c r="Z1844" s="31"/>
      <c r="AB1844" s="57"/>
    </row>
    <row r="1845" spans="2:28" s="19" customFormat="1" ht="15" hidden="1">
      <c r="B1845" s="64"/>
      <c r="C1845" s="64"/>
      <c r="D1845" s="64"/>
      <c r="E1845" s="64"/>
      <c r="I1845" s="31"/>
      <c r="P1845" s="31"/>
      <c r="Q1845" s="31"/>
      <c r="S1845" s="31"/>
      <c r="V1845" s="31"/>
      <c r="X1845" s="31"/>
      <c r="Z1845" s="31"/>
      <c r="AB1845" s="57"/>
    </row>
    <row r="1846" spans="2:28" s="19" customFormat="1" ht="15" hidden="1">
      <c r="B1846" s="64"/>
      <c r="C1846" s="64"/>
      <c r="D1846" s="64"/>
      <c r="E1846" s="64"/>
      <c r="I1846" s="31"/>
      <c r="P1846" s="31"/>
      <c r="Q1846" s="31"/>
      <c r="S1846" s="31"/>
      <c r="V1846" s="31"/>
      <c r="X1846" s="31"/>
      <c r="Z1846" s="31"/>
      <c r="AB1846" s="57"/>
    </row>
    <row r="1847" spans="2:28" s="19" customFormat="1" ht="15" hidden="1">
      <c r="B1847" s="64"/>
      <c r="C1847" s="64"/>
      <c r="D1847" s="64"/>
      <c r="E1847" s="64"/>
      <c r="I1847" s="31"/>
      <c r="P1847" s="31"/>
      <c r="Q1847" s="31"/>
      <c r="S1847" s="31"/>
      <c r="V1847" s="31"/>
      <c r="X1847" s="31"/>
      <c r="Z1847" s="31"/>
      <c r="AB1847" s="57"/>
    </row>
    <row r="1848" spans="2:28" s="19" customFormat="1" ht="15" hidden="1">
      <c r="B1848" s="64"/>
      <c r="C1848" s="64"/>
      <c r="D1848" s="64"/>
      <c r="E1848" s="64"/>
      <c r="I1848" s="31"/>
      <c r="P1848" s="31"/>
      <c r="Q1848" s="31"/>
      <c r="S1848" s="31"/>
      <c r="V1848" s="31"/>
      <c r="X1848" s="31"/>
      <c r="Z1848" s="31"/>
      <c r="AB1848" s="57"/>
    </row>
    <row r="1849" spans="2:28" s="19" customFormat="1" ht="15" hidden="1">
      <c r="B1849" s="64"/>
      <c r="C1849" s="64"/>
      <c r="D1849" s="64"/>
      <c r="E1849" s="64"/>
      <c r="I1849" s="31"/>
      <c r="P1849" s="31"/>
      <c r="Q1849" s="31"/>
      <c r="S1849" s="31"/>
      <c r="V1849" s="31"/>
      <c r="X1849" s="31"/>
      <c r="Z1849" s="31"/>
      <c r="AB1849" s="57"/>
    </row>
    <row r="1850" spans="2:28" s="19" customFormat="1" ht="15" hidden="1">
      <c r="B1850" s="64"/>
      <c r="C1850" s="64"/>
      <c r="D1850" s="64"/>
      <c r="E1850" s="64"/>
      <c r="I1850" s="31"/>
      <c r="P1850" s="31"/>
      <c r="Q1850" s="31"/>
      <c r="S1850" s="31"/>
      <c r="V1850" s="31"/>
      <c r="X1850" s="31"/>
      <c r="Z1850" s="31"/>
      <c r="AB1850" s="57"/>
    </row>
    <row r="1851" spans="2:28" s="19" customFormat="1" ht="15" hidden="1">
      <c r="B1851" s="64"/>
      <c r="C1851" s="64"/>
      <c r="D1851" s="64"/>
      <c r="E1851" s="64"/>
      <c r="I1851" s="31"/>
      <c r="P1851" s="31"/>
      <c r="Q1851" s="31"/>
      <c r="S1851" s="31"/>
      <c r="V1851" s="31"/>
      <c r="X1851" s="31"/>
      <c r="Z1851" s="31"/>
      <c r="AB1851" s="57"/>
    </row>
    <row r="1852" spans="2:28" s="19" customFormat="1" ht="15" hidden="1">
      <c r="B1852" s="64"/>
      <c r="C1852" s="64"/>
      <c r="D1852" s="64"/>
      <c r="E1852" s="64"/>
      <c r="I1852" s="31"/>
      <c r="P1852" s="31"/>
      <c r="Q1852" s="31"/>
      <c r="S1852" s="31"/>
      <c r="V1852" s="31"/>
      <c r="X1852" s="31"/>
      <c r="Z1852" s="31"/>
      <c r="AB1852" s="57"/>
    </row>
    <row r="1853" spans="2:28" s="19" customFormat="1" ht="15" hidden="1">
      <c r="B1853" s="64"/>
      <c r="C1853" s="64"/>
      <c r="D1853" s="64"/>
      <c r="E1853" s="64"/>
      <c r="I1853" s="31"/>
      <c r="P1853" s="31"/>
      <c r="Q1853" s="31"/>
      <c r="S1853" s="31"/>
      <c r="V1853" s="31"/>
      <c r="X1853" s="31"/>
      <c r="Z1853" s="31"/>
      <c r="AB1853" s="57"/>
    </row>
    <row r="1854" spans="2:28" s="19" customFormat="1" ht="15" hidden="1">
      <c r="B1854" s="64"/>
      <c r="C1854" s="64"/>
      <c r="D1854" s="64"/>
      <c r="E1854" s="64"/>
      <c r="I1854" s="31"/>
      <c r="P1854" s="31"/>
      <c r="Q1854" s="31"/>
      <c r="S1854" s="31"/>
      <c r="V1854" s="31"/>
      <c r="X1854" s="31"/>
      <c r="Z1854" s="31"/>
      <c r="AB1854" s="57"/>
    </row>
    <row r="1855" spans="2:28" s="19" customFormat="1" ht="15" hidden="1">
      <c r="B1855" s="64"/>
      <c r="C1855" s="64"/>
      <c r="D1855" s="64"/>
      <c r="E1855" s="64"/>
      <c r="I1855" s="31"/>
      <c r="P1855" s="31"/>
      <c r="Q1855" s="31"/>
      <c r="S1855" s="31"/>
      <c r="V1855" s="31"/>
      <c r="X1855" s="31"/>
      <c r="Z1855" s="31"/>
      <c r="AB1855" s="57"/>
    </row>
    <row r="1856" spans="2:28" s="19" customFormat="1" ht="15" hidden="1">
      <c r="B1856" s="64"/>
      <c r="C1856" s="64"/>
      <c r="D1856" s="64"/>
      <c r="E1856" s="64"/>
      <c r="I1856" s="31"/>
      <c r="P1856" s="31"/>
      <c r="Q1856" s="31"/>
      <c r="S1856" s="31"/>
      <c r="V1856" s="31"/>
      <c r="X1856" s="31"/>
      <c r="Z1856" s="31"/>
      <c r="AB1856" s="57"/>
    </row>
    <row r="1857" spans="2:28" s="19" customFormat="1" ht="15" hidden="1">
      <c r="B1857" s="64"/>
      <c r="C1857" s="64"/>
      <c r="D1857" s="64"/>
      <c r="E1857" s="64"/>
      <c r="I1857" s="31"/>
      <c r="P1857" s="31"/>
      <c r="Q1857" s="31"/>
      <c r="S1857" s="31"/>
      <c r="V1857" s="31"/>
      <c r="X1857" s="31"/>
      <c r="Z1857" s="31"/>
      <c r="AB1857" s="57"/>
    </row>
    <row r="1858" spans="2:28" s="19" customFormat="1" ht="15" hidden="1">
      <c r="B1858" s="64"/>
      <c r="C1858" s="64"/>
      <c r="D1858" s="64"/>
      <c r="E1858" s="64"/>
      <c r="I1858" s="31"/>
      <c r="P1858" s="31"/>
      <c r="Q1858" s="31"/>
      <c r="S1858" s="31"/>
      <c r="V1858" s="31"/>
      <c r="X1858" s="31"/>
      <c r="Z1858" s="31"/>
      <c r="AB1858" s="57"/>
    </row>
    <row r="1859" spans="2:28" s="19" customFormat="1" ht="15" hidden="1">
      <c r="B1859" s="64"/>
      <c r="C1859" s="64"/>
      <c r="D1859" s="64"/>
      <c r="E1859" s="64"/>
      <c r="I1859" s="31"/>
      <c r="P1859" s="31"/>
      <c r="Q1859" s="31"/>
      <c r="S1859" s="31"/>
      <c r="V1859" s="31"/>
      <c r="X1859" s="31"/>
      <c r="Z1859" s="31"/>
      <c r="AB1859" s="57"/>
    </row>
    <row r="1860" spans="2:28" s="19" customFormat="1" ht="15" hidden="1">
      <c r="B1860" s="64"/>
      <c r="C1860" s="64"/>
      <c r="D1860" s="64"/>
      <c r="E1860" s="64"/>
      <c r="I1860" s="31"/>
      <c r="P1860" s="31"/>
      <c r="Q1860" s="31"/>
      <c r="S1860" s="31"/>
      <c r="V1860" s="31"/>
      <c r="X1860" s="31"/>
      <c r="Z1860" s="31"/>
      <c r="AB1860" s="57"/>
    </row>
    <row r="1861" spans="2:28" s="19" customFormat="1" ht="15" hidden="1">
      <c r="B1861" s="64"/>
      <c r="C1861" s="64"/>
      <c r="D1861" s="64"/>
      <c r="E1861" s="64"/>
      <c r="I1861" s="31"/>
      <c r="P1861" s="31"/>
      <c r="Q1861" s="31"/>
      <c r="S1861" s="31"/>
      <c r="V1861" s="31"/>
      <c r="X1861" s="31"/>
      <c r="Z1861" s="31"/>
      <c r="AB1861" s="57"/>
    </row>
    <row r="1862" spans="2:28" s="19" customFormat="1" ht="15" hidden="1">
      <c r="B1862" s="64"/>
      <c r="C1862" s="64"/>
      <c r="D1862" s="64"/>
      <c r="E1862" s="64"/>
      <c r="I1862" s="31"/>
      <c r="P1862" s="31"/>
      <c r="Q1862" s="31"/>
      <c r="S1862" s="31"/>
      <c r="V1862" s="31"/>
      <c r="X1862" s="31"/>
      <c r="Z1862" s="31"/>
      <c r="AB1862" s="57"/>
    </row>
    <row r="1863" spans="2:28" s="19" customFormat="1" ht="15" hidden="1">
      <c r="B1863" s="64"/>
      <c r="C1863" s="64"/>
      <c r="D1863" s="64"/>
      <c r="E1863" s="64"/>
      <c r="I1863" s="31"/>
      <c r="P1863" s="31"/>
      <c r="Q1863" s="31"/>
      <c r="S1863" s="31"/>
      <c r="V1863" s="31"/>
      <c r="X1863" s="31"/>
      <c r="Z1863" s="31"/>
      <c r="AB1863" s="57"/>
    </row>
    <row r="1864" spans="2:28" s="19" customFormat="1" ht="15" hidden="1">
      <c r="B1864" s="64"/>
      <c r="C1864" s="64"/>
      <c r="D1864" s="64"/>
      <c r="E1864" s="64"/>
      <c r="I1864" s="31"/>
      <c r="P1864" s="31"/>
      <c r="Q1864" s="31"/>
      <c r="S1864" s="31"/>
      <c r="V1864" s="31"/>
      <c r="X1864" s="31"/>
      <c r="Z1864" s="31"/>
      <c r="AB1864" s="57"/>
    </row>
    <row r="1865" spans="2:28" s="19" customFormat="1" ht="15" hidden="1">
      <c r="B1865" s="64"/>
      <c r="C1865" s="64"/>
      <c r="D1865" s="64"/>
      <c r="E1865" s="64"/>
      <c r="I1865" s="31"/>
      <c r="P1865" s="31"/>
      <c r="Q1865" s="31"/>
      <c r="S1865" s="31"/>
      <c r="V1865" s="31"/>
      <c r="X1865" s="31"/>
      <c r="Z1865" s="31"/>
      <c r="AB1865" s="57"/>
    </row>
    <row r="1866" spans="2:28" s="19" customFormat="1" ht="15" hidden="1">
      <c r="B1866" s="64"/>
      <c r="C1866" s="64"/>
      <c r="D1866" s="64"/>
      <c r="E1866" s="64"/>
      <c r="I1866" s="31"/>
      <c r="P1866" s="31"/>
      <c r="Q1866" s="31"/>
      <c r="S1866" s="31"/>
      <c r="V1866" s="31"/>
      <c r="X1866" s="31"/>
      <c r="Z1866" s="31"/>
      <c r="AB1866" s="57"/>
    </row>
    <row r="1867" spans="2:28" s="19" customFormat="1" ht="15" hidden="1">
      <c r="B1867" s="64"/>
      <c r="C1867" s="64"/>
      <c r="D1867" s="64"/>
      <c r="E1867" s="64"/>
      <c r="I1867" s="31"/>
      <c r="P1867" s="31"/>
      <c r="Q1867" s="31"/>
      <c r="S1867" s="31"/>
      <c r="V1867" s="31"/>
      <c r="X1867" s="31"/>
      <c r="Z1867" s="31"/>
      <c r="AB1867" s="57"/>
    </row>
    <row r="1868" spans="2:28" s="19" customFormat="1" ht="15" hidden="1">
      <c r="B1868" s="64"/>
      <c r="C1868" s="64"/>
      <c r="D1868" s="64"/>
      <c r="E1868" s="64"/>
      <c r="I1868" s="31"/>
      <c r="P1868" s="31"/>
      <c r="Q1868" s="31"/>
      <c r="S1868" s="31"/>
      <c r="V1868" s="31"/>
      <c r="X1868" s="31"/>
      <c r="Z1868" s="31"/>
      <c r="AB1868" s="57"/>
    </row>
    <row r="1869" spans="2:28" s="19" customFormat="1" ht="15" hidden="1">
      <c r="B1869" s="64"/>
      <c r="C1869" s="64"/>
      <c r="D1869" s="64"/>
      <c r="E1869" s="64"/>
      <c r="I1869" s="31"/>
      <c r="P1869" s="31"/>
      <c r="Q1869" s="31"/>
      <c r="S1869" s="31"/>
      <c r="V1869" s="31"/>
      <c r="X1869" s="31"/>
      <c r="Z1869" s="31"/>
      <c r="AB1869" s="57"/>
    </row>
    <row r="1870" spans="2:28" s="19" customFormat="1" ht="15" hidden="1">
      <c r="B1870" s="64"/>
      <c r="C1870" s="64"/>
      <c r="D1870" s="64"/>
      <c r="E1870" s="64"/>
      <c r="I1870" s="31"/>
      <c r="P1870" s="31"/>
      <c r="Q1870" s="31"/>
      <c r="S1870" s="31"/>
      <c r="V1870" s="31"/>
      <c r="X1870" s="31"/>
      <c r="Z1870" s="31"/>
      <c r="AB1870" s="57"/>
    </row>
    <row r="1871" spans="2:28" s="19" customFormat="1" ht="15" hidden="1">
      <c r="B1871" s="64"/>
      <c r="C1871" s="64"/>
      <c r="D1871" s="64"/>
      <c r="E1871" s="64"/>
      <c r="I1871" s="31"/>
      <c r="P1871" s="31"/>
      <c r="Q1871" s="31"/>
      <c r="S1871" s="31"/>
      <c r="V1871" s="31"/>
      <c r="X1871" s="31"/>
      <c r="Z1871" s="31"/>
      <c r="AB1871" s="57"/>
    </row>
    <row r="1872" spans="2:28" s="19" customFormat="1" ht="15" hidden="1">
      <c r="B1872" s="64"/>
      <c r="C1872" s="64"/>
      <c r="D1872" s="64"/>
      <c r="E1872" s="64"/>
      <c r="I1872" s="31"/>
      <c r="P1872" s="31"/>
      <c r="Q1872" s="31"/>
      <c r="S1872" s="31"/>
      <c r="V1872" s="31"/>
      <c r="X1872" s="31"/>
      <c r="Z1872" s="31"/>
      <c r="AB1872" s="57"/>
    </row>
    <row r="1873" spans="2:28" s="19" customFormat="1" ht="15" hidden="1">
      <c r="B1873" s="64"/>
      <c r="C1873" s="64"/>
      <c r="D1873" s="64"/>
      <c r="E1873" s="64"/>
      <c r="I1873" s="31"/>
      <c r="P1873" s="31"/>
      <c r="Q1873" s="31"/>
      <c r="S1873" s="31"/>
      <c r="V1873" s="31"/>
      <c r="X1873" s="31"/>
      <c r="Z1873" s="31"/>
      <c r="AB1873" s="57"/>
    </row>
    <row r="1874" spans="2:28" s="19" customFormat="1" ht="15" hidden="1">
      <c r="B1874" s="64"/>
      <c r="C1874" s="64"/>
      <c r="D1874" s="64"/>
      <c r="E1874" s="64"/>
      <c r="I1874" s="31"/>
      <c r="P1874" s="31"/>
      <c r="Q1874" s="31"/>
      <c r="S1874" s="31"/>
      <c r="V1874" s="31"/>
      <c r="X1874" s="31"/>
      <c r="Z1874" s="31"/>
      <c r="AB1874" s="57"/>
    </row>
    <row r="1875" spans="2:28" s="19" customFormat="1" ht="15" hidden="1">
      <c r="B1875" s="64"/>
      <c r="C1875" s="64"/>
      <c r="D1875" s="64"/>
      <c r="E1875" s="64"/>
      <c r="I1875" s="31"/>
      <c r="P1875" s="31"/>
      <c r="Q1875" s="31"/>
      <c r="S1875" s="31"/>
      <c r="V1875" s="31"/>
      <c r="X1875" s="31"/>
      <c r="Z1875" s="31"/>
      <c r="AB1875" s="57"/>
    </row>
    <row r="1876" spans="2:28" s="19" customFormat="1" ht="15" hidden="1">
      <c r="B1876" s="64"/>
      <c r="C1876" s="64"/>
      <c r="D1876" s="64"/>
      <c r="E1876" s="64"/>
      <c r="I1876" s="31"/>
      <c r="P1876" s="31"/>
      <c r="Q1876" s="31"/>
      <c r="S1876" s="31"/>
      <c r="V1876" s="31"/>
      <c r="X1876" s="31"/>
      <c r="Z1876" s="31"/>
      <c r="AB1876" s="57"/>
    </row>
    <row r="1877" spans="2:28" s="19" customFormat="1" ht="15" hidden="1">
      <c r="B1877" s="64"/>
      <c r="C1877" s="64"/>
      <c r="D1877" s="64"/>
      <c r="E1877" s="64"/>
      <c r="I1877" s="31"/>
      <c r="P1877" s="31"/>
      <c r="Q1877" s="31"/>
      <c r="S1877" s="31"/>
      <c r="V1877" s="31"/>
      <c r="X1877" s="31"/>
      <c r="Z1877" s="31"/>
      <c r="AB1877" s="57"/>
    </row>
    <row r="1878" spans="2:28" s="19" customFormat="1" ht="15" hidden="1">
      <c r="B1878" s="64"/>
      <c r="C1878" s="64"/>
      <c r="D1878" s="64"/>
      <c r="E1878" s="64"/>
      <c r="I1878" s="31"/>
      <c r="P1878" s="31"/>
      <c r="Q1878" s="31"/>
      <c r="S1878" s="31"/>
      <c r="V1878" s="31"/>
      <c r="X1878" s="31"/>
      <c r="Z1878" s="31"/>
      <c r="AB1878" s="57"/>
    </row>
    <row r="1879" spans="2:28" s="19" customFormat="1" ht="15" hidden="1">
      <c r="B1879" s="64"/>
      <c r="C1879" s="64"/>
      <c r="D1879" s="64"/>
      <c r="E1879" s="64"/>
      <c r="I1879" s="31"/>
      <c r="P1879" s="31"/>
      <c r="Q1879" s="31"/>
      <c r="S1879" s="31"/>
      <c r="V1879" s="31"/>
      <c r="X1879" s="31"/>
      <c r="Z1879" s="31"/>
      <c r="AB1879" s="57"/>
    </row>
    <row r="1880" spans="2:28" s="19" customFormat="1" ht="15" hidden="1">
      <c r="B1880" s="64"/>
      <c r="C1880" s="64"/>
      <c r="D1880" s="64"/>
      <c r="E1880" s="64"/>
      <c r="I1880" s="31"/>
      <c r="P1880" s="31"/>
      <c r="Q1880" s="31"/>
      <c r="S1880" s="31"/>
      <c r="V1880" s="31"/>
      <c r="X1880" s="31"/>
      <c r="Z1880" s="31"/>
      <c r="AB1880" s="57"/>
    </row>
    <row r="1881" spans="2:28" s="19" customFormat="1" ht="15" hidden="1">
      <c r="B1881" s="64"/>
      <c r="C1881" s="64"/>
      <c r="D1881" s="64"/>
      <c r="E1881" s="64"/>
      <c r="I1881" s="31"/>
      <c r="P1881" s="31"/>
      <c r="Q1881" s="31"/>
      <c r="S1881" s="31"/>
      <c r="V1881" s="31"/>
      <c r="X1881" s="31"/>
      <c r="Z1881" s="31"/>
      <c r="AB1881" s="57"/>
    </row>
    <row r="1882" spans="2:28" s="19" customFormat="1" ht="15" hidden="1">
      <c r="B1882" s="64"/>
      <c r="C1882" s="64"/>
      <c r="D1882" s="64"/>
      <c r="E1882" s="64"/>
      <c r="I1882" s="31"/>
      <c r="P1882" s="31"/>
      <c r="Q1882" s="31"/>
      <c r="S1882" s="31"/>
      <c r="V1882" s="31"/>
      <c r="X1882" s="31"/>
      <c r="Z1882" s="31"/>
      <c r="AB1882" s="57"/>
    </row>
    <row r="1883" spans="2:28" s="19" customFormat="1" ht="15" hidden="1">
      <c r="B1883" s="64"/>
      <c r="C1883" s="64"/>
      <c r="D1883" s="64"/>
      <c r="E1883" s="64"/>
      <c r="I1883" s="31"/>
      <c r="P1883" s="31"/>
      <c r="Q1883" s="31"/>
      <c r="S1883" s="31"/>
      <c r="V1883" s="31"/>
      <c r="X1883" s="31"/>
      <c r="Z1883" s="31"/>
      <c r="AB1883" s="57"/>
    </row>
    <row r="1884" spans="2:28" s="19" customFormat="1" ht="15" hidden="1">
      <c r="B1884" s="64"/>
      <c r="C1884" s="64"/>
      <c r="D1884" s="64"/>
      <c r="E1884" s="64"/>
      <c r="I1884" s="31"/>
      <c r="P1884" s="31"/>
      <c r="Q1884" s="31"/>
      <c r="S1884" s="31"/>
      <c r="V1884" s="31"/>
      <c r="X1884" s="31"/>
      <c r="Z1884" s="31"/>
      <c r="AB1884" s="57"/>
    </row>
    <row r="1885" spans="2:28" s="19" customFormat="1" ht="15" hidden="1">
      <c r="B1885" s="64"/>
      <c r="C1885" s="64"/>
      <c r="D1885" s="64"/>
      <c r="E1885" s="64"/>
      <c r="I1885" s="31"/>
      <c r="P1885" s="31"/>
      <c r="Q1885" s="31"/>
      <c r="S1885" s="31"/>
      <c r="V1885" s="31"/>
      <c r="X1885" s="31"/>
      <c r="Z1885" s="31"/>
      <c r="AB1885" s="57"/>
    </row>
    <row r="1886" spans="2:28" s="19" customFormat="1" ht="15" hidden="1">
      <c r="B1886" s="64"/>
      <c r="C1886" s="64"/>
      <c r="D1886" s="64"/>
      <c r="E1886" s="64"/>
      <c r="I1886" s="31"/>
      <c r="P1886" s="31"/>
      <c r="Q1886" s="31"/>
      <c r="S1886" s="31"/>
      <c r="V1886" s="31"/>
      <c r="X1886" s="31"/>
      <c r="Z1886" s="31"/>
      <c r="AB1886" s="57"/>
    </row>
    <row r="1887" spans="2:28" s="19" customFormat="1" ht="15" hidden="1">
      <c r="B1887" s="64"/>
      <c r="C1887" s="64"/>
      <c r="D1887" s="64"/>
      <c r="E1887" s="64"/>
      <c r="I1887" s="31"/>
      <c r="P1887" s="31"/>
      <c r="Q1887" s="31"/>
      <c r="S1887" s="31"/>
      <c r="V1887" s="31"/>
      <c r="X1887" s="31"/>
      <c r="Z1887" s="31"/>
      <c r="AB1887" s="57"/>
    </row>
    <row r="1888" spans="2:28" s="19" customFormat="1" ht="15" hidden="1">
      <c r="B1888" s="64"/>
      <c r="C1888" s="64"/>
      <c r="D1888" s="64"/>
      <c r="E1888" s="64"/>
      <c r="I1888" s="31"/>
      <c r="P1888" s="31"/>
      <c r="Q1888" s="31"/>
      <c r="S1888" s="31"/>
      <c r="V1888" s="31"/>
      <c r="X1888" s="31"/>
      <c r="Z1888" s="31"/>
      <c r="AB1888" s="57"/>
    </row>
    <row r="1889" spans="2:28" s="19" customFormat="1" ht="15" hidden="1">
      <c r="B1889" s="64"/>
      <c r="C1889" s="64"/>
      <c r="D1889" s="64"/>
      <c r="E1889" s="64"/>
      <c r="I1889" s="31"/>
      <c r="P1889" s="31"/>
      <c r="Q1889" s="31"/>
      <c r="S1889" s="31"/>
      <c r="V1889" s="31"/>
      <c r="X1889" s="31"/>
      <c r="Z1889" s="31"/>
      <c r="AB1889" s="57"/>
    </row>
    <row r="1890" spans="2:28" s="19" customFormat="1" ht="15" hidden="1">
      <c r="B1890" s="64"/>
      <c r="C1890" s="64"/>
      <c r="D1890" s="64"/>
      <c r="E1890" s="64"/>
      <c r="I1890" s="31"/>
      <c r="P1890" s="31"/>
      <c r="Q1890" s="31"/>
      <c r="S1890" s="31"/>
      <c r="V1890" s="31"/>
      <c r="X1890" s="31"/>
      <c r="Z1890" s="31"/>
      <c r="AB1890" s="57"/>
    </row>
    <row r="1891" spans="2:28" s="19" customFormat="1" ht="15" hidden="1">
      <c r="B1891" s="64"/>
      <c r="C1891" s="64"/>
      <c r="D1891" s="64"/>
      <c r="E1891" s="64"/>
      <c r="I1891" s="31"/>
      <c r="P1891" s="31"/>
      <c r="Q1891" s="31"/>
      <c r="S1891" s="31"/>
      <c r="V1891" s="31"/>
      <c r="X1891" s="31"/>
      <c r="Z1891" s="31"/>
      <c r="AB1891" s="57"/>
    </row>
    <row r="1892" spans="2:28" s="19" customFormat="1" ht="15" hidden="1">
      <c r="B1892" s="64"/>
      <c r="C1892" s="64"/>
      <c r="D1892" s="64"/>
      <c r="E1892" s="64"/>
      <c r="I1892" s="31"/>
      <c r="P1892" s="31"/>
      <c r="Q1892" s="31"/>
      <c r="S1892" s="31"/>
      <c r="V1892" s="31"/>
      <c r="X1892" s="31"/>
      <c r="Z1892" s="31"/>
      <c r="AB1892" s="57"/>
    </row>
    <row r="1893" spans="2:28" s="19" customFormat="1" ht="15" hidden="1">
      <c r="B1893" s="64"/>
      <c r="C1893" s="64"/>
      <c r="D1893" s="64"/>
      <c r="E1893" s="64"/>
      <c r="I1893" s="31"/>
      <c r="P1893" s="31"/>
      <c r="Q1893" s="31"/>
      <c r="S1893" s="31"/>
      <c r="V1893" s="31"/>
      <c r="X1893" s="31"/>
      <c r="Z1893" s="31"/>
      <c r="AB1893" s="57"/>
    </row>
    <row r="1894" spans="2:28" s="19" customFormat="1" ht="15" hidden="1">
      <c r="B1894" s="64"/>
      <c r="C1894" s="64"/>
      <c r="D1894" s="64"/>
      <c r="E1894" s="64"/>
      <c r="I1894" s="31"/>
      <c r="P1894" s="31"/>
      <c r="Q1894" s="31"/>
      <c r="S1894" s="31"/>
      <c r="V1894" s="31"/>
      <c r="X1894" s="31"/>
      <c r="Z1894" s="31"/>
      <c r="AB1894" s="57"/>
    </row>
    <row r="1895" spans="2:28" s="19" customFormat="1" ht="15" hidden="1">
      <c r="B1895" s="64"/>
      <c r="C1895" s="64"/>
      <c r="D1895" s="64"/>
      <c r="E1895" s="64"/>
      <c r="I1895" s="31"/>
      <c r="P1895" s="31"/>
      <c r="Q1895" s="31"/>
      <c r="S1895" s="31"/>
      <c r="V1895" s="31"/>
      <c r="X1895" s="31"/>
      <c r="Z1895" s="31"/>
      <c r="AB1895" s="57"/>
    </row>
    <row r="1896" spans="2:28" s="19" customFormat="1" ht="15" hidden="1">
      <c r="B1896" s="64"/>
      <c r="C1896" s="64"/>
      <c r="D1896" s="64"/>
      <c r="E1896" s="64"/>
      <c r="I1896" s="31"/>
      <c r="P1896" s="31"/>
      <c r="Q1896" s="31"/>
      <c r="S1896" s="31"/>
      <c r="V1896" s="31"/>
      <c r="X1896" s="31"/>
      <c r="Z1896" s="31"/>
      <c r="AB1896" s="57"/>
    </row>
    <row r="1897" spans="2:28" s="19" customFormat="1" ht="15" hidden="1">
      <c r="B1897" s="64"/>
      <c r="C1897" s="64"/>
      <c r="D1897" s="64"/>
      <c r="E1897" s="64"/>
      <c r="I1897" s="31"/>
      <c r="P1897" s="31"/>
      <c r="Q1897" s="31"/>
      <c r="S1897" s="31"/>
      <c r="V1897" s="31"/>
      <c r="X1897" s="31"/>
      <c r="Z1897" s="31"/>
      <c r="AB1897" s="57"/>
    </row>
    <row r="1898" spans="2:28" s="19" customFormat="1" ht="15" hidden="1">
      <c r="B1898" s="64"/>
      <c r="C1898" s="64"/>
      <c r="D1898" s="64"/>
      <c r="E1898" s="64"/>
      <c r="I1898" s="31"/>
      <c r="P1898" s="31"/>
      <c r="Q1898" s="31"/>
      <c r="S1898" s="31"/>
      <c r="V1898" s="31"/>
      <c r="X1898" s="31"/>
      <c r="Z1898" s="31"/>
      <c r="AB1898" s="57"/>
    </row>
    <row r="1899" spans="2:28" s="19" customFormat="1" ht="15" hidden="1">
      <c r="B1899" s="64"/>
      <c r="C1899" s="64"/>
      <c r="D1899" s="64"/>
      <c r="E1899" s="64"/>
      <c r="I1899" s="31"/>
      <c r="P1899" s="31"/>
      <c r="Q1899" s="31"/>
      <c r="S1899" s="31"/>
      <c r="V1899" s="31"/>
      <c r="X1899" s="31"/>
      <c r="Z1899" s="31"/>
      <c r="AB1899" s="57"/>
    </row>
    <row r="1900" spans="2:28" s="19" customFormat="1" ht="15" hidden="1">
      <c r="B1900" s="64"/>
      <c r="C1900" s="64"/>
      <c r="D1900" s="64"/>
      <c r="E1900" s="64"/>
      <c r="I1900" s="31"/>
      <c r="P1900" s="31"/>
      <c r="Q1900" s="31"/>
      <c r="S1900" s="31"/>
      <c r="V1900" s="31"/>
      <c r="X1900" s="31"/>
      <c r="Z1900" s="31"/>
      <c r="AB1900" s="57"/>
    </row>
    <row r="1901" spans="2:28" s="19" customFormat="1" ht="15" hidden="1">
      <c r="B1901" s="64"/>
      <c r="C1901" s="64"/>
      <c r="D1901" s="64"/>
      <c r="E1901" s="64"/>
      <c r="I1901" s="31"/>
      <c r="P1901" s="31"/>
      <c r="Q1901" s="31"/>
      <c r="S1901" s="31"/>
      <c r="V1901" s="31"/>
      <c r="X1901" s="31"/>
      <c r="Z1901" s="31"/>
      <c r="AB1901" s="57"/>
    </row>
    <row r="1902" spans="2:28" s="19" customFormat="1" ht="15" hidden="1">
      <c r="B1902" s="64"/>
      <c r="C1902" s="64"/>
      <c r="D1902" s="64"/>
      <c r="E1902" s="64"/>
      <c r="I1902" s="31"/>
      <c r="P1902" s="31"/>
      <c r="Q1902" s="31"/>
      <c r="S1902" s="31"/>
      <c r="V1902" s="31"/>
      <c r="X1902" s="31"/>
      <c r="Z1902" s="31"/>
      <c r="AB1902" s="57"/>
    </row>
    <row r="1903" spans="2:28" s="19" customFormat="1" ht="15" hidden="1">
      <c r="B1903" s="64"/>
      <c r="C1903" s="64"/>
      <c r="D1903" s="64"/>
      <c r="E1903" s="64"/>
      <c r="I1903" s="31"/>
      <c r="P1903" s="31"/>
      <c r="Q1903" s="31"/>
      <c r="S1903" s="31"/>
      <c r="V1903" s="31"/>
      <c r="X1903" s="31"/>
      <c r="Z1903" s="31"/>
      <c r="AB1903" s="57"/>
    </row>
    <row r="1904" spans="2:28" s="19" customFormat="1" ht="15" hidden="1">
      <c r="B1904" s="64"/>
      <c r="C1904" s="64"/>
      <c r="D1904" s="64"/>
      <c r="E1904" s="64"/>
      <c r="I1904" s="31"/>
      <c r="P1904" s="31"/>
      <c r="Q1904" s="31"/>
      <c r="S1904" s="31"/>
      <c r="V1904" s="31"/>
      <c r="X1904" s="31"/>
      <c r="Z1904" s="31"/>
      <c r="AB1904" s="57"/>
    </row>
    <row r="1905" spans="2:28" s="19" customFormat="1" ht="15" hidden="1">
      <c r="B1905" s="64"/>
      <c r="C1905" s="64"/>
      <c r="D1905" s="64"/>
      <c r="E1905" s="64"/>
      <c r="I1905" s="31"/>
      <c r="P1905" s="31"/>
      <c r="Q1905" s="31"/>
      <c r="S1905" s="31"/>
      <c r="V1905" s="31"/>
      <c r="X1905" s="31"/>
      <c r="Z1905" s="31"/>
      <c r="AB1905" s="57"/>
    </row>
    <row r="1906" spans="2:28" s="19" customFormat="1" ht="15" hidden="1">
      <c r="B1906" s="64"/>
      <c r="C1906" s="64"/>
      <c r="D1906" s="64"/>
      <c r="E1906" s="64"/>
      <c r="I1906" s="31"/>
      <c r="P1906" s="31"/>
      <c r="Q1906" s="31"/>
      <c r="S1906" s="31"/>
      <c r="V1906" s="31"/>
      <c r="X1906" s="31"/>
      <c r="Z1906" s="31"/>
      <c r="AB1906" s="57"/>
    </row>
    <row r="1907" spans="2:28" s="19" customFormat="1" ht="15" hidden="1">
      <c r="B1907" s="64"/>
      <c r="C1907" s="64"/>
      <c r="D1907" s="64"/>
      <c r="E1907" s="64"/>
      <c r="I1907" s="31"/>
      <c r="P1907" s="31"/>
      <c r="Q1907" s="31"/>
      <c r="S1907" s="31"/>
      <c r="V1907" s="31"/>
      <c r="X1907" s="31"/>
      <c r="Z1907" s="31"/>
      <c r="AB1907" s="57"/>
    </row>
    <row r="1908" spans="2:28" s="19" customFormat="1" ht="15" hidden="1">
      <c r="B1908" s="64"/>
      <c r="C1908" s="64"/>
      <c r="D1908" s="64"/>
      <c r="E1908" s="64"/>
      <c r="I1908" s="31"/>
      <c r="P1908" s="31"/>
      <c r="Q1908" s="31"/>
      <c r="S1908" s="31"/>
      <c r="V1908" s="31"/>
      <c r="X1908" s="31"/>
      <c r="Z1908" s="31"/>
      <c r="AB1908" s="57"/>
    </row>
    <row r="1909" spans="2:28" s="19" customFormat="1" ht="15" hidden="1">
      <c r="B1909" s="64"/>
      <c r="C1909" s="64"/>
      <c r="D1909" s="64"/>
      <c r="E1909" s="64"/>
      <c r="I1909" s="31"/>
      <c r="P1909" s="31"/>
      <c r="Q1909" s="31"/>
      <c r="S1909" s="31"/>
      <c r="V1909" s="31"/>
      <c r="X1909" s="31"/>
      <c r="Z1909" s="31"/>
      <c r="AB1909" s="57"/>
    </row>
    <row r="1910" spans="2:28" s="19" customFormat="1" ht="15" hidden="1">
      <c r="B1910" s="64"/>
      <c r="C1910" s="64"/>
      <c r="D1910" s="64"/>
      <c r="E1910" s="64"/>
      <c r="I1910" s="31"/>
      <c r="P1910" s="31"/>
      <c r="Q1910" s="31"/>
      <c r="S1910" s="31"/>
      <c r="V1910" s="31"/>
      <c r="X1910" s="31"/>
      <c r="Z1910" s="31"/>
      <c r="AB1910" s="57"/>
    </row>
    <row r="1911" spans="2:28" s="19" customFormat="1" ht="15" hidden="1">
      <c r="B1911" s="64"/>
      <c r="C1911" s="64"/>
      <c r="D1911" s="64"/>
      <c r="E1911" s="64"/>
      <c r="I1911" s="31"/>
      <c r="P1911" s="31"/>
      <c r="Q1911" s="31"/>
      <c r="S1911" s="31"/>
      <c r="V1911" s="31"/>
      <c r="X1911" s="31"/>
      <c r="Z1911" s="31"/>
      <c r="AB1911" s="57"/>
    </row>
    <row r="1912" spans="2:28" s="19" customFormat="1" ht="15" hidden="1">
      <c r="B1912" s="64"/>
      <c r="C1912" s="64"/>
      <c r="D1912" s="64"/>
      <c r="E1912" s="64"/>
      <c r="I1912" s="31"/>
      <c r="P1912" s="31"/>
      <c r="Q1912" s="31"/>
      <c r="S1912" s="31"/>
      <c r="V1912" s="31"/>
      <c r="X1912" s="31"/>
      <c r="Z1912" s="31"/>
      <c r="AB1912" s="57"/>
    </row>
    <row r="1913" spans="2:28" s="19" customFormat="1" ht="15" hidden="1">
      <c r="B1913" s="64"/>
      <c r="C1913" s="64"/>
      <c r="D1913" s="64"/>
      <c r="E1913" s="64"/>
      <c r="I1913" s="31"/>
      <c r="P1913" s="31"/>
      <c r="Q1913" s="31"/>
      <c r="S1913" s="31"/>
      <c r="V1913" s="31"/>
      <c r="X1913" s="31"/>
      <c r="Z1913" s="31"/>
      <c r="AB1913" s="57"/>
    </row>
    <row r="1914" spans="2:28" s="19" customFormat="1" ht="15" hidden="1">
      <c r="B1914" s="64"/>
      <c r="C1914" s="64"/>
      <c r="D1914" s="64"/>
      <c r="E1914" s="64"/>
      <c r="I1914" s="31"/>
      <c r="P1914" s="31"/>
      <c r="Q1914" s="31"/>
      <c r="S1914" s="31"/>
      <c r="V1914" s="31"/>
      <c r="X1914" s="31"/>
      <c r="Z1914" s="31"/>
      <c r="AB1914" s="57"/>
    </row>
    <row r="1915" spans="2:28" s="19" customFormat="1" ht="15" hidden="1">
      <c r="B1915" s="64"/>
      <c r="C1915" s="64"/>
      <c r="D1915" s="64"/>
      <c r="E1915" s="64"/>
      <c r="I1915" s="31"/>
      <c r="P1915" s="31"/>
      <c r="Q1915" s="31"/>
      <c r="S1915" s="31"/>
      <c r="V1915" s="31"/>
      <c r="X1915" s="31"/>
      <c r="Z1915" s="31"/>
      <c r="AB1915" s="57"/>
    </row>
    <row r="1916" spans="2:28" s="19" customFormat="1" ht="15" hidden="1">
      <c r="B1916" s="64"/>
      <c r="C1916" s="64"/>
      <c r="D1916" s="64"/>
      <c r="E1916" s="64"/>
      <c r="I1916" s="31"/>
      <c r="P1916" s="31"/>
      <c r="Q1916" s="31"/>
      <c r="S1916" s="31"/>
      <c r="V1916" s="31"/>
      <c r="X1916" s="31"/>
      <c r="Z1916" s="31"/>
      <c r="AB1916" s="57"/>
    </row>
    <row r="1917" spans="2:28" s="19" customFormat="1" ht="15" hidden="1">
      <c r="B1917" s="64"/>
      <c r="C1917" s="64"/>
      <c r="D1917" s="64"/>
      <c r="E1917" s="64"/>
      <c r="I1917" s="31"/>
      <c r="P1917" s="31"/>
      <c r="Q1917" s="31"/>
      <c r="S1917" s="31"/>
      <c r="V1917" s="31"/>
      <c r="X1917" s="31"/>
      <c r="Z1917" s="31"/>
      <c r="AB1917" s="57"/>
    </row>
    <row r="1918" spans="2:28" s="19" customFormat="1" ht="15" hidden="1">
      <c r="B1918" s="64"/>
      <c r="C1918" s="64"/>
      <c r="D1918" s="64"/>
      <c r="E1918" s="64"/>
      <c r="I1918" s="31"/>
      <c r="P1918" s="31"/>
      <c r="Q1918" s="31"/>
      <c r="S1918" s="31"/>
      <c r="V1918" s="31"/>
      <c r="X1918" s="31"/>
      <c r="Z1918" s="31"/>
      <c r="AB1918" s="57"/>
    </row>
    <row r="1919" spans="2:28" s="19" customFormat="1" ht="15" hidden="1">
      <c r="B1919" s="64"/>
      <c r="C1919" s="64"/>
      <c r="D1919" s="64"/>
      <c r="E1919" s="64"/>
      <c r="I1919" s="31"/>
      <c r="P1919" s="31"/>
      <c r="Q1919" s="31"/>
      <c r="S1919" s="31"/>
      <c r="V1919" s="31"/>
      <c r="X1919" s="31"/>
      <c r="Z1919" s="31"/>
      <c r="AB1919" s="57"/>
    </row>
    <row r="1920" spans="2:28" s="19" customFormat="1" ht="15" hidden="1">
      <c r="B1920" s="64"/>
      <c r="C1920" s="64"/>
      <c r="D1920" s="64"/>
      <c r="E1920" s="64"/>
      <c r="I1920" s="31"/>
      <c r="P1920" s="31"/>
      <c r="Q1920" s="31"/>
      <c r="S1920" s="31"/>
      <c r="V1920" s="31"/>
      <c r="X1920" s="31"/>
      <c r="Z1920" s="31"/>
      <c r="AB1920" s="57"/>
    </row>
    <row r="1921" spans="2:28" s="19" customFormat="1" ht="15" hidden="1">
      <c r="B1921" s="64"/>
      <c r="C1921" s="64"/>
      <c r="D1921" s="64"/>
      <c r="E1921" s="64"/>
      <c r="I1921" s="31"/>
      <c r="P1921" s="31"/>
      <c r="Q1921" s="31"/>
      <c r="S1921" s="31"/>
      <c r="V1921" s="31"/>
      <c r="X1921" s="31"/>
      <c r="Z1921" s="31"/>
      <c r="AB1921" s="57"/>
    </row>
    <row r="1922" spans="2:28" s="19" customFormat="1" ht="15" hidden="1">
      <c r="B1922" s="64"/>
      <c r="C1922" s="64"/>
      <c r="D1922" s="64"/>
      <c r="E1922" s="64"/>
      <c r="I1922" s="31"/>
      <c r="P1922" s="31"/>
      <c r="Q1922" s="31"/>
      <c r="S1922" s="31"/>
      <c r="V1922" s="31"/>
      <c r="X1922" s="31"/>
      <c r="Z1922" s="31"/>
      <c r="AB1922" s="57"/>
    </row>
    <row r="1923" spans="2:28" s="19" customFormat="1" ht="15" hidden="1">
      <c r="B1923" s="64"/>
      <c r="C1923" s="64"/>
      <c r="D1923" s="64"/>
      <c r="E1923" s="64"/>
      <c r="I1923" s="31"/>
      <c r="P1923" s="31"/>
      <c r="Q1923" s="31"/>
      <c r="S1923" s="31"/>
      <c r="V1923" s="31"/>
      <c r="X1923" s="31"/>
      <c r="Z1923" s="31"/>
      <c r="AB1923" s="57"/>
    </row>
    <row r="1924" spans="2:28" s="19" customFormat="1" ht="15" hidden="1">
      <c r="B1924" s="64"/>
      <c r="C1924" s="64"/>
      <c r="D1924" s="64"/>
      <c r="E1924" s="64"/>
      <c r="I1924" s="31"/>
      <c r="P1924" s="31"/>
      <c r="Q1924" s="31"/>
      <c r="S1924" s="31"/>
      <c r="V1924" s="31"/>
      <c r="X1924" s="31"/>
      <c r="Z1924" s="31"/>
      <c r="AB1924" s="57"/>
    </row>
    <row r="1925" spans="2:28" s="19" customFormat="1" ht="15" hidden="1">
      <c r="B1925" s="64"/>
      <c r="C1925" s="64"/>
      <c r="D1925" s="64"/>
      <c r="E1925" s="64"/>
      <c r="I1925" s="31"/>
      <c r="P1925" s="31"/>
      <c r="Q1925" s="31"/>
      <c r="S1925" s="31"/>
      <c r="V1925" s="31"/>
      <c r="X1925" s="31"/>
      <c r="Z1925" s="31"/>
      <c r="AB1925" s="57"/>
    </row>
    <row r="1926" spans="2:28" s="19" customFormat="1" ht="15" hidden="1">
      <c r="B1926" s="64"/>
      <c r="C1926" s="64"/>
      <c r="D1926" s="64"/>
      <c r="E1926" s="64"/>
      <c r="I1926" s="31"/>
      <c r="P1926" s="31"/>
      <c r="Q1926" s="31"/>
      <c r="S1926" s="31"/>
      <c r="V1926" s="31"/>
      <c r="X1926" s="31"/>
      <c r="Z1926" s="31"/>
      <c r="AB1926" s="57"/>
    </row>
    <row r="1927" spans="2:28" s="19" customFormat="1" ht="15" hidden="1">
      <c r="B1927" s="64"/>
      <c r="C1927" s="64"/>
      <c r="D1927" s="64"/>
      <c r="E1927" s="64"/>
      <c r="I1927" s="31"/>
      <c r="P1927" s="31"/>
      <c r="Q1927" s="31"/>
      <c r="S1927" s="31"/>
      <c r="V1927" s="31"/>
      <c r="X1927" s="31"/>
      <c r="Z1927" s="31"/>
      <c r="AB1927" s="57"/>
    </row>
    <row r="1928" spans="2:28" s="19" customFormat="1" ht="15" hidden="1">
      <c r="B1928" s="64"/>
      <c r="C1928" s="64"/>
      <c r="D1928" s="64"/>
      <c r="E1928" s="64"/>
      <c r="I1928" s="31"/>
      <c r="P1928" s="31"/>
      <c r="Q1928" s="31"/>
      <c r="S1928" s="31"/>
      <c r="V1928" s="31"/>
      <c r="X1928" s="31"/>
      <c r="Z1928" s="31"/>
      <c r="AB1928" s="57"/>
    </row>
    <row r="1929" spans="2:28" s="19" customFormat="1" ht="15" hidden="1">
      <c r="B1929" s="64"/>
      <c r="C1929" s="64"/>
      <c r="D1929" s="64"/>
      <c r="E1929" s="64"/>
      <c r="I1929" s="31"/>
      <c r="P1929" s="31"/>
      <c r="Q1929" s="31"/>
      <c r="S1929" s="31"/>
      <c r="V1929" s="31"/>
      <c r="X1929" s="31"/>
      <c r="Z1929" s="31"/>
      <c r="AB1929" s="57"/>
    </row>
    <row r="1930" spans="2:28" s="19" customFormat="1" ht="15" hidden="1">
      <c r="B1930" s="64"/>
      <c r="C1930" s="64"/>
      <c r="D1930" s="64"/>
      <c r="E1930" s="64"/>
      <c r="I1930" s="31"/>
      <c r="P1930" s="31"/>
      <c r="Q1930" s="31"/>
      <c r="S1930" s="31"/>
      <c r="V1930" s="31"/>
      <c r="X1930" s="31"/>
      <c r="Z1930" s="31"/>
      <c r="AB1930" s="57"/>
    </row>
    <row r="1931" spans="2:28" s="19" customFormat="1" ht="15" hidden="1">
      <c r="B1931" s="64"/>
      <c r="C1931" s="64"/>
      <c r="D1931" s="64"/>
      <c r="E1931" s="64"/>
      <c r="I1931" s="31"/>
      <c r="P1931" s="31"/>
      <c r="Q1931" s="31"/>
      <c r="S1931" s="31"/>
      <c r="V1931" s="31"/>
      <c r="X1931" s="31"/>
      <c r="Z1931" s="31"/>
      <c r="AB1931" s="57"/>
    </row>
    <row r="1932" spans="2:28" s="19" customFormat="1" ht="15" hidden="1">
      <c r="B1932" s="64"/>
      <c r="C1932" s="64"/>
      <c r="D1932" s="64"/>
      <c r="E1932" s="64"/>
      <c r="I1932" s="31"/>
      <c r="P1932" s="31"/>
      <c r="Q1932" s="31"/>
      <c r="S1932" s="31"/>
      <c r="V1932" s="31"/>
      <c r="X1932" s="31"/>
      <c r="Z1932" s="31"/>
      <c r="AB1932" s="57"/>
    </row>
    <row r="1933" spans="2:28" s="19" customFormat="1" ht="15" hidden="1">
      <c r="B1933" s="64"/>
      <c r="C1933" s="64"/>
      <c r="D1933" s="64"/>
      <c r="E1933" s="64"/>
      <c r="I1933" s="31"/>
      <c r="P1933" s="31"/>
      <c r="Q1933" s="31"/>
      <c r="S1933" s="31"/>
      <c r="V1933" s="31"/>
      <c r="X1933" s="31"/>
      <c r="Z1933" s="31"/>
      <c r="AB1933" s="57"/>
    </row>
    <row r="1934" spans="2:28" s="19" customFormat="1" ht="15" hidden="1">
      <c r="B1934" s="64"/>
      <c r="C1934" s="64"/>
      <c r="D1934" s="64"/>
      <c r="E1934" s="64"/>
      <c r="I1934" s="31"/>
      <c r="P1934" s="31"/>
      <c r="Q1934" s="31"/>
      <c r="S1934" s="31"/>
      <c r="V1934" s="31"/>
      <c r="X1934" s="31"/>
      <c r="Z1934" s="31"/>
      <c r="AB1934" s="57"/>
    </row>
    <row r="1935" spans="2:28" s="19" customFormat="1" ht="15" hidden="1">
      <c r="B1935" s="64"/>
      <c r="C1935" s="64"/>
      <c r="D1935" s="64"/>
      <c r="E1935" s="64"/>
      <c r="I1935" s="31"/>
      <c r="P1935" s="31"/>
      <c r="Q1935" s="31"/>
      <c r="S1935" s="31"/>
      <c r="V1935" s="31"/>
      <c r="X1935" s="31"/>
      <c r="Z1935" s="31"/>
      <c r="AB1935" s="57"/>
    </row>
    <row r="1936" spans="2:28" s="19" customFormat="1" ht="15" hidden="1">
      <c r="B1936" s="64"/>
      <c r="C1936" s="64"/>
      <c r="D1936" s="64"/>
      <c r="E1936" s="64"/>
      <c r="I1936" s="31"/>
      <c r="P1936" s="31"/>
      <c r="Q1936" s="31"/>
      <c r="S1936" s="31"/>
      <c r="V1936" s="31"/>
      <c r="X1936" s="31"/>
      <c r="Z1936" s="31"/>
      <c r="AB1936" s="57"/>
    </row>
    <row r="1937" spans="2:28" s="19" customFormat="1" ht="15" hidden="1">
      <c r="B1937" s="64"/>
      <c r="C1937" s="64"/>
      <c r="D1937" s="64"/>
      <c r="E1937" s="64"/>
      <c r="I1937" s="31"/>
      <c r="P1937" s="31"/>
      <c r="Q1937" s="31"/>
      <c r="S1937" s="31"/>
      <c r="V1937" s="31"/>
      <c r="X1937" s="31"/>
      <c r="Z1937" s="31"/>
      <c r="AB1937" s="57"/>
    </row>
    <row r="1938" spans="2:28" s="19" customFormat="1" ht="15" hidden="1">
      <c r="B1938" s="64"/>
      <c r="C1938" s="64"/>
      <c r="D1938" s="64"/>
      <c r="E1938" s="64"/>
      <c r="I1938" s="31"/>
      <c r="P1938" s="31"/>
      <c r="Q1938" s="31"/>
      <c r="S1938" s="31"/>
      <c r="V1938" s="31"/>
      <c r="X1938" s="31"/>
      <c r="Z1938" s="31"/>
      <c r="AB1938" s="57"/>
    </row>
    <row r="1939" spans="2:28" s="19" customFormat="1" ht="15" hidden="1">
      <c r="B1939" s="64"/>
      <c r="C1939" s="64"/>
      <c r="D1939" s="64"/>
      <c r="E1939" s="64"/>
      <c r="I1939" s="31"/>
      <c r="P1939" s="31"/>
      <c r="Q1939" s="31"/>
      <c r="S1939" s="31"/>
      <c r="V1939" s="31"/>
      <c r="X1939" s="31"/>
      <c r="Z1939" s="31"/>
      <c r="AB1939" s="57"/>
    </row>
    <row r="1940" spans="2:28" s="19" customFormat="1" ht="15" hidden="1">
      <c r="B1940" s="64"/>
      <c r="C1940" s="64"/>
      <c r="D1940" s="64"/>
      <c r="E1940" s="64"/>
      <c r="I1940" s="31"/>
      <c r="P1940" s="31"/>
      <c r="Q1940" s="31"/>
      <c r="S1940" s="31"/>
      <c r="V1940" s="31"/>
      <c r="X1940" s="31"/>
      <c r="Z1940" s="31"/>
      <c r="AB1940" s="57"/>
    </row>
    <row r="1941" spans="2:28" s="19" customFormat="1" ht="15" hidden="1">
      <c r="B1941" s="64"/>
      <c r="C1941" s="64"/>
      <c r="D1941" s="64"/>
      <c r="E1941" s="64"/>
      <c r="I1941" s="31"/>
      <c r="P1941" s="31"/>
      <c r="Q1941" s="31"/>
      <c r="S1941" s="31"/>
      <c r="V1941" s="31"/>
      <c r="X1941" s="31"/>
      <c r="Z1941" s="31"/>
      <c r="AB1941" s="57"/>
    </row>
    <row r="1942" spans="2:28" s="19" customFormat="1" ht="15" hidden="1">
      <c r="B1942" s="64"/>
      <c r="C1942" s="64"/>
      <c r="D1942" s="64"/>
      <c r="E1942" s="64"/>
      <c r="I1942" s="31"/>
      <c r="P1942" s="31"/>
      <c r="Q1942" s="31"/>
      <c r="S1942" s="31"/>
      <c r="V1942" s="31"/>
      <c r="X1942" s="31"/>
      <c r="Z1942" s="31"/>
      <c r="AB1942" s="57"/>
    </row>
    <row r="1943" spans="2:28" s="19" customFormat="1" ht="15" hidden="1">
      <c r="B1943" s="64"/>
      <c r="C1943" s="64"/>
      <c r="D1943" s="64"/>
      <c r="E1943" s="64"/>
      <c r="I1943" s="31"/>
      <c r="P1943" s="31"/>
      <c r="Q1943" s="31"/>
      <c r="S1943" s="31"/>
      <c r="V1943" s="31"/>
      <c r="X1943" s="31"/>
      <c r="Z1943" s="31"/>
      <c r="AB1943" s="57"/>
    </row>
    <row r="1944" spans="2:28" s="19" customFormat="1" ht="15" hidden="1">
      <c r="B1944" s="64"/>
      <c r="C1944" s="64"/>
      <c r="D1944" s="64"/>
      <c r="E1944" s="64"/>
      <c r="I1944" s="31"/>
      <c r="P1944" s="31"/>
      <c r="Q1944" s="31"/>
      <c r="S1944" s="31"/>
      <c r="V1944" s="31"/>
      <c r="X1944" s="31"/>
      <c r="Z1944" s="31"/>
      <c r="AB1944" s="57"/>
    </row>
    <row r="1945" spans="2:28" s="19" customFormat="1" ht="15" hidden="1">
      <c r="B1945" s="64"/>
      <c r="C1945" s="64"/>
      <c r="D1945" s="64"/>
      <c r="E1945" s="64"/>
      <c r="I1945" s="31"/>
      <c r="P1945" s="31"/>
      <c r="Q1945" s="31"/>
      <c r="S1945" s="31"/>
      <c r="V1945" s="31"/>
      <c r="X1945" s="31"/>
      <c r="Z1945" s="31"/>
      <c r="AB1945" s="57"/>
    </row>
    <row r="1946" spans="2:28" s="19" customFormat="1" ht="15" hidden="1">
      <c r="B1946" s="64"/>
      <c r="C1946" s="64"/>
      <c r="D1946" s="64"/>
      <c r="E1946" s="64"/>
      <c r="I1946" s="31"/>
      <c r="P1946" s="31"/>
      <c r="Q1946" s="31"/>
      <c r="S1946" s="31"/>
      <c r="V1946" s="31"/>
      <c r="X1946" s="31"/>
      <c r="Z1946" s="31"/>
      <c r="AB1946" s="57"/>
    </row>
    <row r="1947" spans="2:28" s="19" customFormat="1" ht="15" hidden="1">
      <c r="B1947" s="64"/>
      <c r="C1947" s="64"/>
      <c r="D1947" s="64"/>
      <c r="E1947" s="64"/>
      <c r="I1947" s="31"/>
      <c r="P1947" s="31"/>
      <c r="Q1947" s="31"/>
      <c r="S1947" s="31"/>
      <c r="V1947" s="31"/>
      <c r="X1947" s="31"/>
      <c r="Z1947" s="31"/>
      <c r="AB1947" s="57"/>
    </row>
    <row r="1948" spans="2:28" s="19" customFormat="1" ht="15" hidden="1">
      <c r="B1948" s="64"/>
      <c r="C1948" s="64"/>
      <c r="D1948" s="64"/>
      <c r="E1948" s="64"/>
      <c r="I1948" s="31"/>
      <c r="P1948" s="31"/>
      <c r="Q1948" s="31"/>
      <c r="S1948" s="31"/>
      <c r="V1948" s="31"/>
      <c r="X1948" s="31"/>
      <c r="Z1948" s="31"/>
      <c r="AB1948" s="57"/>
    </row>
    <row r="1949" spans="2:28" s="19" customFormat="1" ht="15" hidden="1">
      <c r="B1949" s="64"/>
      <c r="C1949" s="64"/>
      <c r="D1949" s="64"/>
      <c r="E1949" s="64"/>
      <c r="I1949" s="31"/>
      <c r="P1949" s="31"/>
      <c r="Q1949" s="31"/>
      <c r="S1949" s="31"/>
      <c r="V1949" s="31"/>
      <c r="X1949" s="31"/>
      <c r="Z1949" s="31"/>
      <c r="AB1949" s="57"/>
    </row>
    <row r="1950" spans="2:28" s="19" customFormat="1" ht="15" hidden="1">
      <c r="B1950" s="64"/>
      <c r="C1950" s="64"/>
      <c r="D1950" s="64"/>
      <c r="E1950" s="64"/>
      <c r="I1950" s="31"/>
      <c r="P1950" s="31"/>
      <c r="Q1950" s="31"/>
      <c r="S1950" s="31"/>
      <c r="V1950" s="31"/>
      <c r="X1950" s="31"/>
      <c r="Z1950" s="31"/>
      <c r="AB1950" s="57"/>
    </row>
    <row r="1951" spans="2:28" s="19" customFormat="1" ht="15" hidden="1">
      <c r="B1951" s="64"/>
      <c r="C1951" s="64"/>
      <c r="D1951" s="64"/>
      <c r="E1951" s="64"/>
      <c r="I1951" s="31"/>
      <c r="P1951" s="31"/>
      <c r="Q1951" s="31"/>
      <c r="S1951" s="31"/>
      <c r="V1951" s="31"/>
      <c r="X1951" s="31"/>
      <c r="Z1951" s="31"/>
      <c r="AB1951" s="57"/>
    </row>
    <row r="1952" spans="2:28" s="19" customFormat="1" ht="15" hidden="1">
      <c r="B1952" s="64"/>
      <c r="C1952" s="64"/>
      <c r="D1952" s="64"/>
      <c r="E1952" s="64"/>
      <c r="I1952" s="31"/>
      <c r="P1952" s="31"/>
      <c r="Q1952" s="31"/>
      <c r="S1952" s="31"/>
      <c r="V1952" s="31"/>
      <c r="X1952" s="31"/>
      <c r="Z1952" s="31"/>
      <c r="AB1952" s="57"/>
    </row>
    <row r="1953" spans="2:28" s="19" customFormat="1" ht="15" hidden="1">
      <c r="B1953" s="64"/>
      <c r="C1953" s="64"/>
      <c r="D1953" s="64"/>
      <c r="E1953" s="64"/>
      <c r="I1953" s="31"/>
      <c r="P1953" s="31"/>
      <c r="Q1953" s="31"/>
      <c r="S1953" s="31"/>
      <c r="V1953" s="31"/>
      <c r="X1953" s="31"/>
      <c r="Z1953" s="31"/>
      <c r="AB1953" s="57"/>
    </row>
    <row r="1954" spans="2:28" s="19" customFormat="1" ht="15" hidden="1">
      <c r="B1954" s="64"/>
      <c r="C1954" s="64"/>
      <c r="D1954" s="64"/>
      <c r="E1954" s="64"/>
      <c r="I1954" s="31"/>
      <c r="P1954" s="31"/>
      <c r="Q1954" s="31"/>
      <c r="S1954" s="31"/>
      <c r="V1954" s="31"/>
      <c r="X1954" s="31"/>
      <c r="Z1954" s="31"/>
      <c r="AB1954" s="57"/>
    </row>
    <row r="1955" spans="2:28" s="19" customFormat="1" ht="15" hidden="1">
      <c r="B1955" s="64"/>
      <c r="C1955" s="64"/>
      <c r="D1955" s="64"/>
      <c r="E1955" s="64"/>
      <c r="I1955" s="31"/>
      <c r="P1955" s="31"/>
      <c r="Q1955" s="31"/>
      <c r="S1955" s="31"/>
      <c r="V1955" s="31"/>
      <c r="X1955" s="31"/>
      <c r="Z1955" s="31"/>
      <c r="AB1955" s="57"/>
    </row>
    <row r="1956" spans="2:28" s="19" customFormat="1" ht="15" hidden="1">
      <c r="B1956" s="64"/>
      <c r="C1956" s="64"/>
      <c r="D1956" s="64"/>
      <c r="E1956" s="64"/>
      <c r="I1956" s="31"/>
      <c r="P1956" s="31"/>
      <c r="Q1956" s="31"/>
      <c r="S1956" s="31"/>
      <c r="V1956" s="31"/>
      <c r="X1956" s="31"/>
      <c r="Z1956" s="31"/>
      <c r="AB1956" s="57"/>
    </row>
    <row r="1957" spans="2:28" s="19" customFormat="1" ht="15" hidden="1">
      <c r="B1957" s="64"/>
      <c r="C1957" s="64"/>
      <c r="D1957" s="64"/>
      <c r="E1957" s="64"/>
      <c r="I1957" s="31"/>
      <c r="P1957" s="31"/>
      <c r="Q1957" s="31"/>
      <c r="S1957" s="31"/>
      <c r="V1957" s="31"/>
      <c r="X1957" s="31"/>
      <c r="Z1957" s="31"/>
      <c r="AB1957" s="57"/>
    </row>
    <row r="1958" spans="2:28" s="19" customFormat="1" ht="15" hidden="1">
      <c r="B1958" s="64"/>
      <c r="C1958" s="64"/>
      <c r="D1958" s="64"/>
      <c r="E1958" s="64"/>
      <c r="I1958" s="31"/>
      <c r="P1958" s="31"/>
      <c r="Q1958" s="31"/>
      <c r="S1958" s="31"/>
      <c r="V1958" s="31"/>
      <c r="X1958" s="31"/>
      <c r="Z1958" s="31"/>
      <c r="AB1958" s="57"/>
    </row>
    <row r="1959" spans="2:28" s="19" customFormat="1" ht="15" hidden="1">
      <c r="B1959" s="64"/>
      <c r="C1959" s="64"/>
      <c r="D1959" s="64"/>
      <c r="E1959" s="64"/>
      <c r="I1959" s="31"/>
      <c r="P1959" s="31"/>
      <c r="Q1959" s="31"/>
      <c r="S1959" s="31"/>
      <c r="V1959" s="31"/>
      <c r="X1959" s="31"/>
      <c r="Z1959" s="31"/>
      <c r="AB1959" s="57"/>
    </row>
    <row r="1960" spans="2:28" s="19" customFormat="1" ht="15" hidden="1">
      <c r="B1960" s="64"/>
      <c r="C1960" s="64"/>
      <c r="D1960" s="64"/>
      <c r="E1960" s="64"/>
      <c r="I1960" s="31"/>
      <c r="P1960" s="31"/>
      <c r="Q1960" s="31"/>
      <c r="S1960" s="31"/>
      <c r="V1960" s="31"/>
      <c r="X1960" s="31"/>
      <c r="Z1960" s="31"/>
      <c r="AB1960" s="57"/>
    </row>
    <row r="1961" spans="2:28" s="19" customFormat="1" ht="15" hidden="1">
      <c r="B1961" s="64"/>
      <c r="C1961" s="64"/>
      <c r="D1961" s="64"/>
      <c r="E1961" s="64"/>
      <c r="I1961" s="31"/>
      <c r="P1961" s="31"/>
      <c r="Q1961" s="31"/>
      <c r="S1961" s="31"/>
      <c r="V1961" s="31"/>
      <c r="X1961" s="31"/>
      <c r="Z1961" s="31"/>
      <c r="AB1961" s="57"/>
    </row>
    <row r="1962" spans="2:28" s="19" customFormat="1" ht="15" hidden="1">
      <c r="B1962" s="64"/>
      <c r="C1962" s="64"/>
      <c r="D1962" s="64"/>
      <c r="E1962" s="64"/>
      <c r="I1962" s="31"/>
      <c r="P1962" s="31"/>
      <c r="Q1962" s="31"/>
      <c r="S1962" s="31"/>
      <c r="V1962" s="31"/>
      <c r="X1962" s="31"/>
      <c r="Z1962" s="31"/>
      <c r="AB1962" s="57"/>
    </row>
    <row r="1963" spans="2:28" s="19" customFormat="1" ht="15" hidden="1">
      <c r="B1963" s="64"/>
      <c r="C1963" s="64"/>
      <c r="D1963" s="64"/>
      <c r="E1963" s="64"/>
      <c r="I1963" s="31"/>
      <c r="P1963" s="31"/>
      <c r="Q1963" s="31"/>
      <c r="S1963" s="31"/>
      <c r="V1963" s="31"/>
      <c r="X1963" s="31"/>
      <c r="Z1963" s="31"/>
      <c r="AB1963" s="57"/>
    </row>
    <row r="1964" spans="2:28" s="19" customFormat="1" ht="15" hidden="1">
      <c r="B1964" s="64"/>
      <c r="C1964" s="64"/>
      <c r="D1964" s="64"/>
      <c r="E1964" s="64"/>
      <c r="I1964" s="31"/>
      <c r="P1964" s="31"/>
      <c r="Q1964" s="31"/>
      <c r="S1964" s="31"/>
      <c r="V1964" s="31"/>
      <c r="X1964" s="31"/>
      <c r="Z1964" s="31"/>
      <c r="AB1964" s="57"/>
    </row>
    <row r="1965" spans="2:28" s="19" customFormat="1" ht="15" hidden="1">
      <c r="B1965" s="64"/>
      <c r="C1965" s="64"/>
      <c r="D1965" s="64"/>
      <c r="E1965" s="64"/>
      <c r="I1965" s="31"/>
      <c r="P1965" s="31"/>
      <c r="Q1965" s="31"/>
      <c r="S1965" s="31"/>
      <c r="V1965" s="31"/>
      <c r="X1965" s="31"/>
      <c r="Z1965" s="31"/>
      <c r="AB1965" s="57"/>
    </row>
    <row r="1966" spans="2:28" s="19" customFormat="1" ht="15" hidden="1">
      <c r="B1966" s="64"/>
      <c r="C1966" s="64"/>
      <c r="D1966" s="64"/>
      <c r="E1966" s="64"/>
      <c r="I1966" s="31"/>
      <c r="P1966" s="31"/>
      <c r="Q1966" s="31"/>
      <c r="S1966" s="31"/>
      <c r="V1966" s="31"/>
      <c r="X1966" s="31"/>
      <c r="Z1966" s="31"/>
      <c r="AB1966" s="57"/>
    </row>
    <row r="1967" spans="2:28" s="19" customFormat="1" ht="15" hidden="1">
      <c r="B1967" s="64"/>
      <c r="C1967" s="64"/>
      <c r="D1967" s="64"/>
      <c r="E1967" s="64"/>
      <c r="I1967" s="31"/>
      <c r="P1967" s="31"/>
      <c r="Q1967" s="31"/>
      <c r="S1967" s="31"/>
      <c r="V1967" s="31"/>
      <c r="X1967" s="31"/>
      <c r="Z1967" s="31"/>
      <c r="AB1967" s="57"/>
    </row>
    <row r="1968" spans="2:28" s="19" customFormat="1" ht="15" hidden="1">
      <c r="B1968" s="64"/>
      <c r="C1968" s="64"/>
      <c r="D1968" s="64"/>
      <c r="E1968" s="64"/>
      <c r="I1968" s="31"/>
      <c r="P1968" s="31"/>
      <c r="Q1968" s="31"/>
      <c r="S1968" s="31"/>
      <c r="V1968" s="31"/>
      <c r="X1968" s="31"/>
      <c r="Z1968" s="31"/>
      <c r="AB1968" s="57"/>
    </row>
    <row r="1969" spans="2:28" s="19" customFormat="1" ht="15" hidden="1">
      <c r="B1969" s="64"/>
      <c r="C1969" s="64"/>
      <c r="D1969" s="64"/>
      <c r="E1969" s="64"/>
      <c r="I1969" s="31"/>
      <c r="P1969" s="31"/>
      <c r="Q1969" s="31"/>
      <c r="S1969" s="31"/>
      <c r="V1969" s="31"/>
      <c r="X1969" s="31"/>
      <c r="Z1969" s="31"/>
      <c r="AB1969" s="57"/>
    </row>
    <row r="1970" spans="2:28" s="19" customFormat="1" ht="15" hidden="1">
      <c r="B1970" s="64"/>
      <c r="C1970" s="64"/>
      <c r="D1970" s="64"/>
      <c r="E1970" s="64"/>
      <c r="I1970" s="31"/>
      <c r="P1970" s="31"/>
      <c r="Q1970" s="31"/>
      <c r="S1970" s="31"/>
      <c r="V1970" s="31"/>
      <c r="X1970" s="31"/>
      <c r="Z1970" s="31"/>
      <c r="AB1970" s="57"/>
    </row>
    <row r="1971" spans="2:28" s="19" customFormat="1" ht="15" hidden="1">
      <c r="B1971" s="64"/>
      <c r="C1971" s="64"/>
      <c r="D1971" s="64"/>
      <c r="E1971" s="64"/>
      <c r="I1971" s="31"/>
      <c r="P1971" s="31"/>
      <c r="Q1971" s="31"/>
      <c r="S1971" s="31"/>
      <c r="V1971" s="31"/>
      <c r="X1971" s="31"/>
      <c r="Z1971" s="31"/>
      <c r="AB1971" s="57"/>
    </row>
    <row r="1972" spans="2:28" s="19" customFormat="1" ht="15" hidden="1">
      <c r="B1972" s="64"/>
      <c r="C1972" s="64"/>
      <c r="D1972" s="64"/>
      <c r="E1972" s="64"/>
      <c r="I1972" s="31"/>
      <c r="P1972" s="31"/>
      <c r="Q1972" s="31"/>
      <c r="S1972" s="31"/>
      <c r="V1972" s="31"/>
      <c r="X1972" s="31"/>
      <c r="Z1972" s="31"/>
      <c r="AB1972" s="57"/>
    </row>
    <row r="1973" spans="2:28" s="19" customFormat="1" ht="15" hidden="1">
      <c r="B1973" s="64"/>
      <c r="C1973" s="64"/>
      <c r="D1973" s="64"/>
      <c r="E1973" s="64"/>
      <c r="I1973" s="31"/>
      <c r="P1973" s="31"/>
      <c r="Q1973" s="31"/>
      <c r="S1973" s="31"/>
      <c r="V1973" s="31"/>
      <c r="X1973" s="31"/>
      <c r="Z1973" s="31"/>
      <c r="AB1973" s="57"/>
    </row>
    <row r="1974" spans="2:28" s="19" customFormat="1" ht="15" hidden="1">
      <c r="B1974" s="64"/>
      <c r="C1974" s="64"/>
      <c r="D1974" s="64"/>
      <c r="E1974" s="64"/>
      <c r="I1974" s="31"/>
      <c r="P1974" s="31"/>
      <c r="Q1974" s="31"/>
      <c r="S1974" s="31"/>
      <c r="V1974" s="31"/>
      <c r="X1974" s="31"/>
      <c r="Z1974" s="31"/>
      <c r="AB1974" s="57"/>
    </row>
    <row r="1975" spans="2:28" s="19" customFormat="1" ht="15" hidden="1">
      <c r="B1975" s="64"/>
      <c r="C1975" s="64"/>
      <c r="D1975" s="64"/>
      <c r="E1975" s="64"/>
      <c r="I1975" s="31"/>
      <c r="P1975" s="31"/>
      <c r="Q1975" s="31"/>
      <c r="S1975" s="31"/>
      <c r="V1975" s="31"/>
      <c r="X1975" s="31"/>
      <c r="Z1975" s="31"/>
      <c r="AB1975" s="57"/>
    </row>
    <row r="1976" spans="2:28" s="19" customFormat="1" ht="15" hidden="1">
      <c r="B1976" s="64"/>
      <c r="C1976" s="64"/>
      <c r="D1976" s="64"/>
      <c r="E1976" s="64"/>
      <c r="I1976" s="31"/>
      <c r="P1976" s="31"/>
      <c r="Q1976" s="31"/>
      <c r="S1976" s="31"/>
      <c r="V1976" s="31"/>
      <c r="X1976" s="31"/>
      <c r="Z1976" s="31"/>
      <c r="AB1976" s="57"/>
    </row>
    <row r="1977" spans="2:28" s="19" customFormat="1" ht="15" hidden="1">
      <c r="B1977" s="64"/>
      <c r="C1977" s="64"/>
      <c r="D1977" s="64"/>
      <c r="E1977" s="64"/>
      <c r="I1977" s="31"/>
      <c r="P1977" s="31"/>
      <c r="Q1977" s="31"/>
      <c r="S1977" s="31"/>
      <c r="V1977" s="31"/>
      <c r="X1977" s="31"/>
      <c r="Z1977" s="31"/>
      <c r="AB1977" s="57"/>
    </row>
    <row r="1978" spans="2:28" s="19" customFormat="1" ht="15" hidden="1">
      <c r="B1978" s="64"/>
      <c r="C1978" s="64"/>
      <c r="D1978" s="64"/>
      <c r="E1978" s="64"/>
      <c r="I1978" s="31"/>
      <c r="P1978" s="31"/>
      <c r="Q1978" s="31"/>
      <c r="S1978" s="31"/>
      <c r="V1978" s="31"/>
      <c r="X1978" s="31"/>
      <c r="Z1978" s="31"/>
      <c r="AB1978" s="57"/>
    </row>
    <row r="1979" spans="2:28" s="19" customFormat="1" ht="15" hidden="1">
      <c r="B1979" s="64"/>
      <c r="C1979" s="64"/>
      <c r="D1979" s="64"/>
      <c r="E1979" s="64"/>
      <c r="I1979" s="31"/>
      <c r="P1979" s="31"/>
      <c r="Q1979" s="31"/>
      <c r="S1979" s="31"/>
      <c r="V1979" s="31"/>
      <c r="X1979" s="31"/>
      <c r="Z1979" s="31"/>
      <c r="AB1979" s="57"/>
    </row>
    <row r="1980" spans="2:28" s="19" customFormat="1" ht="15" hidden="1">
      <c r="B1980" s="64"/>
      <c r="C1980" s="64"/>
      <c r="D1980" s="64"/>
      <c r="E1980" s="64"/>
      <c r="I1980" s="31"/>
      <c r="P1980" s="31"/>
      <c r="Q1980" s="31"/>
      <c r="S1980" s="31"/>
      <c r="V1980" s="31"/>
      <c r="X1980" s="31"/>
      <c r="Z1980" s="31"/>
      <c r="AB1980" s="57"/>
    </row>
    <row r="1981" spans="2:28" s="19" customFormat="1" ht="15" hidden="1">
      <c r="B1981" s="64"/>
      <c r="C1981" s="64"/>
      <c r="D1981" s="64"/>
      <c r="E1981" s="64"/>
      <c r="I1981" s="31"/>
      <c r="P1981" s="31"/>
      <c r="Q1981" s="31"/>
      <c r="S1981" s="31"/>
      <c r="V1981" s="31"/>
      <c r="X1981" s="31"/>
      <c r="Z1981" s="31"/>
      <c r="AB1981" s="57"/>
    </row>
    <row r="1982" spans="2:28" s="19" customFormat="1" ht="15" hidden="1">
      <c r="B1982" s="64"/>
      <c r="C1982" s="64"/>
      <c r="D1982" s="64"/>
      <c r="E1982" s="64"/>
      <c r="I1982" s="31"/>
      <c r="P1982" s="31"/>
      <c r="Q1982" s="31"/>
      <c r="S1982" s="31"/>
      <c r="V1982" s="31"/>
      <c r="X1982" s="31"/>
      <c r="Z1982" s="31"/>
      <c r="AB1982" s="57"/>
    </row>
    <row r="1983" spans="2:28" s="19" customFormat="1" ht="15" hidden="1">
      <c r="B1983" s="64"/>
      <c r="C1983" s="64"/>
      <c r="D1983" s="64"/>
      <c r="E1983" s="64"/>
      <c r="I1983" s="31"/>
      <c r="P1983" s="31"/>
      <c r="Q1983" s="31"/>
      <c r="S1983" s="31"/>
      <c r="V1983" s="31"/>
      <c r="X1983" s="31"/>
      <c r="Z1983" s="31"/>
      <c r="AB1983" s="57"/>
    </row>
    <row r="1984" spans="2:28" s="19" customFormat="1" ht="15" hidden="1">
      <c r="B1984" s="64"/>
      <c r="C1984" s="64"/>
      <c r="D1984" s="64"/>
      <c r="E1984" s="64"/>
      <c r="I1984" s="31"/>
      <c r="P1984" s="31"/>
      <c r="Q1984" s="31"/>
      <c r="S1984" s="31"/>
      <c r="V1984" s="31"/>
      <c r="X1984" s="31"/>
      <c r="Z1984" s="31"/>
      <c r="AB1984" s="57"/>
    </row>
    <row r="1985" spans="2:28" s="19" customFormat="1" ht="15" hidden="1">
      <c r="B1985" s="64"/>
      <c r="C1985" s="64"/>
      <c r="D1985" s="64"/>
      <c r="E1985" s="64"/>
      <c r="I1985" s="31"/>
      <c r="P1985" s="31"/>
      <c r="Q1985" s="31"/>
      <c r="S1985" s="31"/>
      <c r="V1985" s="31"/>
      <c r="X1985" s="31"/>
      <c r="Z1985" s="31"/>
      <c r="AB1985" s="57"/>
    </row>
    <row r="1986" spans="2:28" s="19" customFormat="1" ht="15" hidden="1">
      <c r="B1986" s="64"/>
      <c r="C1986" s="64"/>
      <c r="D1986" s="64"/>
      <c r="E1986" s="64"/>
      <c r="I1986" s="31"/>
      <c r="P1986" s="31"/>
      <c r="Q1986" s="31"/>
      <c r="S1986" s="31"/>
      <c r="V1986" s="31"/>
      <c r="X1986" s="31"/>
      <c r="Z1986" s="31"/>
      <c r="AB1986" s="57"/>
    </row>
    <row r="1987" spans="2:28" s="19" customFormat="1" ht="15" hidden="1">
      <c r="B1987" s="64"/>
      <c r="C1987" s="64"/>
      <c r="D1987" s="64"/>
      <c r="E1987" s="64"/>
      <c r="I1987" s="31"/>
      <c r="P1987" s="31"/>
      <c r="Q1987" s="31"/>
      <c r="S1987" s="31"/>
      <c r="V1987" s="31"/>
      <c r="X1987" s="31"/>
      <c r="Z1987" s="31"/>
      <c r="AB1987" s="57"/>
    </row>
    <row r="1988" spans="2:28" s="19" customFormat="1" ht="15" hidden="1">
      <c r="B1988" s="64"/>
      <c r="C1988" s="64"/>
      <c r="D1988" s="64"/>
      <c r="E1988" s="64"/>
      <c r="I1988" s="31"/>
      <c r="P1988" s="31"/>
      <c r="Q1988" s="31"/>
      <c r="S1988" s="31"/>
      <c r="V1988" s="31"/>
      <c r="X1988" s="31"/>
      <c r="Z1988" s="31"/>
      <c r="AB1988" s="57"/>
    </row>
    <row r="1989" spans="2:28" s="19" customFormat="1" ht="15" hidden="1">
      <c r="B1989" s="64"/>
      <c r="C1989" s="64"/>
      <c r="D1989" s="64"/>
      <c r="E1989" s="64"/>
      <c r="I1989" s="31"/>
      <c r="P1989" s="31"/>
      <c r="Q1989" s="31"/>
      <c r="S1989" s="31"/>
      <c r="V1989" s="31"/>
      <c r="X1989" s="31"/>
      <c r="Z1989" s="31"/>
      <c r="AB1989" s="57"/>
    </row>
    <row r="1990" spans="2:28" s="19" customFormat="1" ht="15" hidden="1">
      <c r="B1990" s="64"/>
      <c r="C1990" s="64"/>
      <c r="D1990" s="64"/>
      <c r="E1990" s="64"/>
      <c r="I1990" s="31"/>
      <c r="P1990" s="31"/>
      <c r="Q1990" s="31"/>
      <c r="S1990" s="31"/>
      <c r="V1990" s="31"/>
      <c r="X1990" s="31"/>
      <c r="Z1990" s="31"/>
      <c r="AB1990" s="57"/>
    </row>
    <row r="1991" spans="2:28" s="19" customFormat="1" ht="15" hidden="1">
      <c r="B1991" s="64"/>
      <c r="C1991" s="64"/>
      <c r="D1991" s="64"/>
      <c r="E1991" s="64"/>
      <c r="I1991" s="31"/>
      <c r="P1991" s="31"/>
      <c r="Q1991" s="31"/>
      <c r="S1991" s="31"/>
      <c r="V1991" s="31"/>
      <c r="X1991" s="31"/>
      <c r="Z1991" s="31"/>
      <c r="AB1991" s="57"/>
    </row>
    <row r="1992" spans="2:28" s="19" customFormat="1" ht="15" hidden="1">
      <c r="B1992" s="64"/>
      <c r="C1992" s="64"/>
      <c r="D1992" s="64"/>
      <c r="E1992" s="64"/>
      <c r="I1992" s="31"/>
      <c r="P1992" s="31"/>
      <c r="Q1992" s="31"/>
      <c r="S1992" s="31"/>
      <c r="V1992" s="31"/>
      <c r="X1992" s="31"/>
      <c r="Z1992" s="31"/>
      <c r="AB1992" s="57"/>
    </row>
    <row r="1993" spans="2:28" s="19" customFormat="1" ht="15" hidden="1">
      <c r="B1993" s="64"/>
      <c r="C1993" s="64"/>
      <c r="D1993" s="64"/>
      <c r="E1993" s="64"/>
      <c r="I1993" s="31"/>
      <c r="P1993" s="31"/>
      <c r="Q1993" s="31"/>
      <c r="S1993" s="31"/>
      <c r="V1993" s="31"/>
      <c r="X1993" s="31"/>
      <c r="Z1993" s="31"/>
      <c r="AB1993" s="57"/>
    </row>
    <row r="1994" spans="2:28" s="19" customFormat="1" ht="15" hidden="1">
      <c r="B1994" s="64"/>
      <c r="C1994" s="64"/>
      <c r="D1994" s="64"/>
      <c r="E1994" s="64"/>
      <c r="I1994" s="31"/>
      <c r="P1994" s="31"/>
      <c r="Q1994" s="31"/>
      <c r="S1994" s="31"/>
      <c r="V1994" s="31"/>
      <c r="X1994" s="31"/>
      <c r="Z1994" s="31"/>
      <c r="AB1994" s="57"/>
    </row>
    <row r="1995" spans="2:28" s="19" customFormat="1" ht="15" hidden="1">
      <c r="B1995" s="64"/>
      <c r="C1995" s="64"/>
      <c r="D1995" s="64"/>
      <c r="E1995" s="64"/>
      <c r="I1995" s="31"/>
      <c r="P1995" s="31"/>
      <c r="Q1995" s="31"/>
      <c r="S1995" s="31"/>
      <c r="V1995" s="31"/>
      <c r="X1995" s="31"/>
      <c r="Z1995" s="31"/>
      <c r="AB1995" s="57"/>
    </row>
    <row r="1996" spans="2:28" s="19" customFormat="1" ht="15" hidden="1">
      <c r="B1996" s="64"/>
      <c r="C1996" s="64"/>
      <c r="D1996" s="64"/>
      <c r="E1996" s="64"/>
      <c r="I1996" s="31"/>
      <c r="P1996" s="31"/>
      <c r="Q1996" s="31"/>
      <c r="S1996" s="31"/>
      <c r="V1996" s="31"/>
      <c r="X1996" s="31"/>
      <c r="Z1996" s="31"/>
      <c r="AB1996" s="57"/>
    </row>
    <row r="1997" spans="2:28" s="19" customFormat="1" ht="15" hidden="1">
      <c r="B1997" s="64"/>
      <c r="C1997" s="64"/>
      <c r="D1997" s="64"/>
      <c r="E1997" s="64"/>
      <c r="I1997" s="31"/>
      <c r="P1997" s="31"/>
      <c r="Q1997" s="31"/>
      <c r="S1997" s="31"/>
      <c r="V1997" s="31"/>
      <c r="X1997" s="31"/>
      <c r="Z1997" s="31"/>
      <c r="AB1997" s="57"/>
    </row>
    <row r="1998" spans="2:28" s="19" customFormat="1" ht="15" hidden="1">
      <c r="B1998" s="64"/>
      <c r="C1998" s="64"/>
      <c r="D1998" s="64"/>
      <c r="E1998" s="64"/>
      <c r="I1998" s="31"/>
      <c r="P1998" s="31"/>
      <c r="Q1998" s="31"/>
      <c r="S1998" s="31"/>
      <c r="V1998" s="31"/>
      <c r="X1998" s="31"/>
      <c r="Z1998" s="31"/>
      <c r="AB1998" s="57"/>
    </row>
    <row r="1999" spans="2:28" s="19" customFormat="1" ht="15" hidden="1">
      <c r="B1999" s="64"/>
      <c r="C1999" s="64"/>
      <c r="D1999" s="64"/>
      <c r="E1999" s="64"/>
      <c r="I1999" s="31"/>
      <c r="P1999" s="31"/>
      <c r="Q1999" s="31"/>
      <c r="S1999" s="31"/>
      <c r="V1999" s="31"/>
      <c r="X1999" s="31"/>
      <c r="Z1999" s="31"/>
      <c r="AB1999" s="57"/>
    </row>
    <row r="2000" spans="2:28" s="19" customFormat="1" ht="15" hidden="1">
      <c r="B2000" s="64"/>
      <c r="C2000" s="64"/>
      <c r="D2000" s="64"/>
      <c r="E2000" s="64"/>
      <c r="I2000" s="31"/>
      <c r="P2000" s="31"/>
      <c r="Q2000" s="31"/>
      <c r="S2000" s="31"/>
      <c r="V2000" s="31"/>
      <c r="X2000" s="31"/>
      <c r="Z2000" s="31"/>
      <c r="AB2000" s="57"/>
    </row>
    <row r="2001" spans="2:28" s="19" customFormat="1" ht="15" hidden="1">
      <c r="B2001" s="64"/>
      <c r="C2001" s="64"/>
      <c r="D2001" s="64"/>
      <c r="E2001" s="64"/>
      <c r="I2001" s="31"/>
      <c r="P2001" s="31"/>
      <c r="Q2001" s="31"/>
      <c r="S2001" s="31"/>
      <c r="V2001" s="31"/>
      <c r="X2001" s="31"/>
      <c r="Z2001" s="31"/>
      <c r="AB2001" s="57"/>
    </row>
    <row r="2002" spans="2:28" s="19" customFormat="1" ht="15" hidden="1">
      <c r="B2002" s="64"/>
      <c r="C2002" s="64"/>
      <c r="D2002" s="64"/>
      <c r="E2002" s="64"/>
      <c r="I2002" s="31"/>
      <c r="P2002" s="31"/>
      <c r="Q2002" s="31"/>
      <c r="S2002" s="31"/>
      <c r="V2002" s="31"/>
      <c r="X2002" s="31"/>
      <c r="Z2002" s="31"/>
      <c r="AB2002" s="57"/>
    </row>
    <row r="2003" spans="2:28" s="19" customFormat="1" ht="15" hidden="1">
      <c r="B2003" s="64"/>
      <c r="C2003" s="64"/>
      <c r="D2003" s="64"/>
      <c r="E2003" s="64"/>
      <c r="I2003" s="31"/>
      <c r="P2003" s="31"/>
      <c r="Q2003" s="31"/>
      <c r="S2003" s="31"/>
      <c r="V2003" s="31"/>
      <c r="X2003" s="31"/>
      <c r="Z2003" s="31"/>
      <c r="AB2003" s="57"/>
    </row>
    <row r="2004" spans="2:28" s="19" customFormat="1" ht="15" hidden="1">
      <c r="B2004" s="64"/>
      <c r="C2004" s="64"/>
      <c r="D2004" s="64"/>
      <c r="E2004" s="64"/>
      <c r="I2004" s="31"/>
      <c r="P2004" s="31"/>
      <c r="Q2004" s="31"/>
      <c r="S2004" s="31"/>
      <c r="V2004" s="31"/>
      <c r="X2004" s="31"/>
      <c r="Z2004" s="31"/>
      <c r="AB2004" s="57"/>
    </row>
    <row r="2005" spans="2:28" s="19" customFormat="1" ht="15" hidden="1">
      <c r="B2005" s="64"/>
      <c r="C2005" s="64"/>
      <c r="D2005" s="64"/>
      <c r="E2005" s="64"/>
      <c r="I2005" s="31"/>
      <c r="P2005" s="31"/>
      <c r="Q2005" s="31"/>
      <c r="S2005" s="31"/>
      <c r="V2005" s="31"/>
      <c r="X2005" s="31"/>
      <c r="Z2005" s="31"/>
      <c r="AB2005" s="57"/>
    </row>
    <row r="2006" spans="2:28" s="19" customFormat="1" ht="15" hidden="1">
      <c r="B2006" s="64"/>
      <c r="C2006" s="64"/>
      <c r="D2006" s="64"/>
      <c r="E2006" s="64"/>
      <c r="I2006" s="31"/>
      <c r="P2006" s="31"/>
      <c r="Q2006" s="31"/>
      <c r="S2006" s="31"/>
      <c r="V2006" s="31"/>
      <c r="X2006" s="31"/>
      <c r="Z2006" s="31"/>
      <c r="AB2006" s="57"/>
    </row>
    <row r="2007" spans="2:28" s="19" customFormat="1" ht="15" hidden="1">
      <c r="B2007" s="64"/>
      <c r="C2007" s="64"/>
      <c r="D2007" s="64"/>
      <c r="E2007" s="64"/>
      <c r="I2007" s="31"/>
      <c r="P2007" s="31"/>
      <c r="Q2007" s="31"/>
      <c r="S2007" s="31"/>
      <c r="V2007" s="31"/>
      <c r="X2007" s="31"/>
      <c r="Z2007" s="31"/>
      <c r="AB2007" s="57"/>
    </row>
    <row r="2008" spans="2:28" s="19" customFormat="1" ht="15" hidden="1">
      <c r="B2008" s="64"/>
      <c r="C2008" s="64"/>
      <c r="D2008" s="64"/>
      <c r="E2008" s="64"/>
      <c r="I2008" s="31"/>
      <c r="P2008" s="31"/>
      <c r="Q2008" s="31"/>
      <c r="S2008" s="31"/>
      <c r="V2008" s="31"/>
      <c r="X2008" s="31"/>
      <c r="Z2008" s="31"/>
      <c r="AB2008" s="57"/>
    </row>
    <row r="2009" spans="2:28" s="19" customFormat="1" ht="15" hidden="1">
      <c r="B2009" s="64"/>
      <c r="C2009" s="64"/>
      <c r="D2009" s="64"/>
      <c r="E2009" s="64"/>
      <c r="I2009" s="31"/>
      <c r="P2009" s="31"/>
      <c r="Q2009" s="31"/>
      <c r="S2009" s="31"/>
      <c r="V2009" s="31"/>
      <c r="X2009" s="31"/>
      <c r="Z2009" s="31"/>
      <c r="AB2009" s="57"/>
    </row>
    <row r="2010" spans="2:28" s="19" customFormat="1" ht="15" hidden="1">
      <c r="B2010" s="64"/>
      <c r="C2010" s="64"/>
      <c r="D2010" s="64"/>
      <c r="E2010" s="64"/>
      <c r="I2010" s="31"/>
      <c r="P2010" s="31"/>
      <c r="Q2010" s="31"/>
      <c r="S2010" s="31"/>
      <c r="V2010" s="31"/>
      <c r="X2010" s="31"/>
      <c r="Z2010" s="31"/>
      <c r="AB2010" s="57"/>
    </row>
    <row r="2011" spans="2:28" s="19" customFormat="1" ht="15" hidden="1">
      <c r="B2011" s="64"/>
      <c r="C2011" s="64"/>
      <c r="D2011" s="64"/>
      <c r="E2011" s="64"/>
      <c r="I2011" s="31"/>
      <c r="P2011" s="31"/>
      <c r="Q2011" s="31"/>
      <c r="S2011" s="31"/>
      <c r="V2011" s="31"/>
      <c r="X2011" s="31"/>
      <c r="Z2011" s="31"/>
      <c r="AB2011" s="57"/>
    </row>
    <row r="2012" spans="2:28" s="19" customFormat="1" ht="15" hidden="1">
      <c r="B2012" s="64"/>
      <c r="C2012" s="64"/>
      <c r="D2012" s="64"/>
      <c r="E2012" s="64"/>
      <c r="I2012" s="31"/>
      <c r="P2012" s="31"/>
      <c r="Q2012" s="31"/>
      <c r="S2012" s="31"/>
      <c r="V2012" s="31"/>
      <c r="X2012" s="31"/>
      <c r="Z2012" s="31"/>
      <c r="AB2012" s="57"/>
    </row>
    <row r="2013" spans="2:28" s="19" customFormat="1" ht="15" hidden="1">
      <c r="B2013" s="64"/>
      <c r="C2013" s="64"/>
      <c r="D2013" s="64"/>
      <c r="E2013" s="64"/>
      <c r="I2013" s="31"/>
      <c r="P2013" s="31"/>
      <c r="Q2013" s="31"/>
      <c r="S2013" s="31"/>
      <c r="V2013" s="31"/>
      <c r="X2013" s="31"/>
      <c r="Z2013" s="31"/>
      <c r="AB2013" s="57"/>
    </row>
    <row r="2014" spans="2:28" s="19" customFormat="1" ht="15" hidden="1">
      <c r="B2014" s="64"/>
      <c r="C2014" s="64"/>
      <c r="D2014" s="64"/>
      <c r="E2014" s="64"/>
      <c r="I2014" s="31"/>
      <c r="P2014" s="31"/>
      <c r="Q2014" s="31"/>
      <c r="S2014" s="31"/>
      <c r="V2014" s="31"/>
      <c r="X2014" s="31"/>
      <c r="Z2014" s="31"/>
      <c r="AB2014" s="57"/>
    </row>
    <row r="2015" spans="2:28" s="19" customFormat="1" ht="15" hidden="1">
      <c r="B2015" s="64"/>
      <c r="C2015" s="64"/>
      <c r="D2015" s="64"/>
      <c r="E2015" s="64"/>
      <c r="I2015" s="31"/>
      <c r="P2015" s="31"/>
      <c r="Q2015" s="31"/>
      <c r="S2015" s="31"/>
      <c r="V2015" s="31"/>
      <c r="X2015" s="31"/>
      <c r="Z2015" s="31"/>
      <c r="AB2015" s="57"/>
    </row>
    <row r="2016" spans="2:28" s="19" customFormat="1" ht="15" hidden="1">
      <c r="B2016" s="64"/>
      <c r="C2016" s="64"/>
      <c r="D2016" s="64"/>
      <c r="E2016" s="64"/>
      <c r="I2016" s="31"/>
      <c r="P2016" s="31"/>
      <c r="Q2016" s="31"/>
      <c r="S2016" s="31"/>
      <c r="V2016" s="31"/>
      <c r="X2016" s="31"/>
      <c r="Z2016" s="31"/>
      <c r="AB2016" s="57"/>
    </row>
    <row r="2017" spans="2:28" s="19" customFormat="1" ht="15" hidden="1">
      <c r="B2017" s="64"/>
      <c r="C2017" s="64"/>
      <c r="D2017" s="64"/>
      <c r="E2017" s="64"/>
      <c r="I2017" s="31"/>
      <c r="P2017" s="31"/>
      <c r="Q2017" s="31"/>
      <c r="S2017" s="31"/>
      <c r="V2017" s="31"/>
      <c r="X2017" s="31"/>
      <c r="Z2017" s="31"/>
      <c r="AB2017" s="57"/>
    </row>
    <row r="2018" spans="2:28" s="19" customFormat="1" ht="15" hidden="1">
      <c r="B2018" s="64"/>
      <c r="C2018" s="64"/>
      <c r="D2018" s="64"/>
      <c r="E2018" s="64"/>
      <c r="I2018" s="31"/>
      <c r="P2018" s="31"/>
      <c r="Q2018" s="31"/>
      <c r="S2018" s="31"/>
      <c r="V2018" s="31"/>
      <c r="X2018" s="31"/>
      <c r="Z2018" s="31"/>
      <c r="AB2018" s="57"/>
    </row>
    <row r="2019" spans="2:28" s="19" customFormat="1" ht="15" hidden="1">
      <c r="B2019" s="64"/>
      <c r="C2019" s="64"/>
      <c r="D2019" s="64"/>
      <c r="E2019" s="64"/>
      <c r="I2019" s="31"/>
      <c r="P2019" s="31"/>
      <c r="Q2019" s="31"/>
      <c r="S2019" s="31"/>
      <c r="V2019" s="31"/>
      <c r="X2019" s="31"/>
      <c r="Z2019" s="31"/>
      <c r="AB2019" s="57"/>
    </row>
    <row r="2020" spans="2:28" s="19" customFormat="1" ht="15" hidden="1">
      <c r="B2020" s="64"/>
      <c r="C2020" s="64"/>
      <c r="D2020" s="64"/>
      <c r="E2020" s="64"/>
      <c r="I2020" s="31"/>
      <c r="P2020" s="31"/>
      <c r="Q2020" s="31"/>
      <c r="S2020" s="31"/>
      <c r="V2020" s="31"/>
      <c r="X2020" s="31"/>
      <c r="Z2020" s="31"/>
      <c r="AB2020" s="57"/>
    </row>
    <row r="2021" spans="2:28" s="19" customFormat="1" ht="15" hidden="1">
      <c r="B2021" s="64"/>
      <c r="C2021" s="64"/>
      <c r="D2021" s="64"/>
      <c r="E2021" s="64"/>
      <c r="I2021" s="31"/>
      <c r="P2021" s="31"/>
      <c r="Q2021" s="31"/>
      <c r="S2021" s="31"/>
      <c r="V2021" s="31"/>
      <c r="X2021" s="31"/>
      <c r="Z2021" s="31"/>
      <c r="AB2021" s="57"/>
    </row>
    <row r="2022" spans="2:28" s="19" customFormat="1" ht="15" hidden="1">
      <c r="B2022" s="64"/>
      <c r="C2022" s="64"/>
      <c r="D2022" s="64"/>
      <c r="E2022" s="64"/>
      <c r="I2022" s="31"/>
      <c r="P2022" s="31"/>
      <c r="Q2022" s="31"/>
      <c r="S2022" s="31"/>
      <c r="V2022" s="31"/>
      <c r="X2022" s="31"/>
      <c r="Z2022" s="31"/>
      <c r="AB2022" s="57"/>
    </row>
    <row r="2023" spans="2:28" s="19" customFormat="1" ht="15" hidden="1">
      <c r="B2023" s="64"/>
      <c r="C2023" s="64"/>
      <c r="D2023" s="64"/>
      <c r="E2023" s="64"/>
      <c r="I2023" s="31"/>
      <c r="P2023" s="31"/>
      <c r="Q2023" s="31"/>
      <c r="S2023" s="31"/>
      <c r="V2023" s="31"/>
      <c r="X2023" s="31"/>
      <c r="Z2023" s="31"/>
      <c r="AB2023" s="57"/>
    </row>
    <row r="2024" spans="2:28" s="19" customFormat="1" ht="15" hidden="1">
      <c r="B2024" s="64"/>
      <c r="C2024" s="64"/>
      <c r="D2024" s="64"/>
      <c r="E2024" s="64"/>
      <c r="I2024" s="31"/>
      <c r="P2024" s="31"/>
      <c r="Q2024" s="31"/>
      <c r="S2024" s="31"/>
      <c r="V2024" s="31"/>
      <c r="X2024" s="31"/>
      <c r="Z2024" s="31"/>
      <c r="AB2024" s="57"/>
    </row>
    <row r="2025" spans="2:28" s="19" customFormat="1" ht="15" hidden="1">
      <c r="B2025" s="64"/>
      <c r="C2025" s="64"/>
      <c r="D2025" s="64"/>
      <c r="E2025" s="64"/>
      <c r="I2025" s="31"/>
      <c r="P2025" s="31"/>
      <c r="Q2025" s="31"/>
      <c r="S2025" s="31"/>
      <c r="V2025" s="31"/>
      <c r="X2025" s="31"/>
      <c r="Z2025" s="31"/>
      <c r="AB2025" s="57"/>
    </row>
    <row r="2026" spans="2:28" s="19" customFormat="1" ht="15" hidden="1">
      <c r="B2026" s="64"/>
      <c r="C2026" s="64"/>
      <c r="D2026" s="64"/>
      <c r="E2026" s="64"/>
      <c r="I2026" s="31"/>
      <c r="P2026" s="31"/>
      <c r="Q2026" s="31"/>
      <c r="S2026" s="31"/>
      <c r="V2026" s="31"/>
      <c r="X2026" s="31"/>
      <c r="Z2026" s="31"/>
      <c r="AB2026" s="57"/>
    </row>
    <row r="2027" spans="2:28" s="19" customFormat="1" ht="15" hidden="1">
      <c r="B2027" s="64"/>
      <c r="C2027" s="64"/>
      <c r="D2027" s="64"/>
      <c r="E2027" s="64"/>
      <c r="I2027" s="31"/>
      <c r="P2027" s="31"/>
      <c r="Q2027" s="31"/>
      <c r="S2027" s="31"/>
      <c r="V2027" s="31"/>
      <c r="X2027" s="31"/>
      <c r="Z2027" s="31"/>
      <c r="AB2027" s="57"/>
    </row>
    <row r="2028" spans="2:28" s="19" customFormat="1" ht="15" hidden="1">
      <c r="B2028" s="64"/>
      <c r="C2028" s="64"/>
      <c r="D2028" s="64"/>
      <c r="E2028" s="64"/>
      <c r="I2028" s="31"/>
      <c r="P2028" s="31"/>
      <c r="Q2028" s="31"/>
      <c r="S2028" s="31"/>
      <c r="V2028" s="31"/>
      <c r="X2028" s="31"/>
      <c r="Z2028" s="31"/>
      <c r="AB2028" s="57"/>
    </row>
    <row r="2029" spans="2:28" s="19" customFormat="1" ht="15" hidden="1">
      <c r="B2029" s="64"/>
      <c r="C2029" s="64"/>
      <c r="D2029" s="64"/>
      <c r="E2029" s="64"/>
      <c r="I2029" s="31"/>
      <c r="P2029" s="31"/>
      <c r="Q2029" s="31"/>
      <c r="S2029" s="31"/>
      <c r="V2029" s="31"/>
      <c r="X2029" s="31"/>
      <c r="Z2029" s="31"/>
      <c r="AB2029" s="57"/>
    </row>
    <row r="2030" spans="2:28" s="19" customFormat="1" ht="15" hidden="1">
      <c r="B2030" s="64"/>
      <c r="C2030" s="64"/>
      <c r="D2030" s="64"/>
      <c r="E2030" s="64"/>
      <c r="I2030" s="31"/>
      <c r="P2030" s="31"/>
      <c r="Q2030" s="31"/>
      <c r="S2030" s="31"/>
      <c r="V2030" s="31"/>
      <c r="X2030" s="31"/>
      <c r="Z2030" s="31"/>
      <c r="AB2030" s="57"/>
    </row>
    <row r="2031" spans="2:28" s="19" customFormat="1" ht="15" hidden="1">
      <c r="B2031" s="64"/>
      <c r="C2031" s="64"/>
      <c r="D2031" s="64"/>
      <c r="E2031" s="64"/>
      <c r="I2031" s="31"/>
      <c r="P2031" s="31"/>
      <c r="Q2031" s="31"/>
      <c r="S2031" s="31"/>
      <c r="V2031" s="31"/>
      <c r="X2031" s="31"/>
      <c r="Z2031" s="31"/>
      <c r="AB2031" s="57"/>
    </row>
    <row r="2032" spans="2:28" s="19" customFormat="1" ht="15" hidden="1">
      <c r="B2032" s="64"/>
      <c r="C2032" s="64"/>
      <c r="D2032" s="64"/>
      <c r="E2032" s="64"/>
      <c r="I2032" s="31"/>
      <c r="P2032" s="31"/>
      <c r="Q2032" s="31"/>
      <c r="S2032" s="31"/>
      <c r="V2032" s="31"/>
      <c r="X2032" s="31"/>
      <c r="Z2032" s="31"/>
      <c r="AB2032" s="57"/>
    </row>
    <row r="2033" spans="2:28" s="19" customFormat="1" ht="15" hidden="1">
      <c r="B2033" s="64"/>
      <c r="C2033" s="64"/>
      <c r="D2033" s="64"/>
      <c r="E2033" s="64"/>
      <c r="I2033" s="31"/>
      <c r="P2033" s="31"/>
      <c r="Q2033" s="31"/>
      <c r="S2033" s="31"/>
      <c r="V2033" s="31"/>
      <c r="X2033" s="31"/>
      <c r="Z2033" s="31"/>
      <c r="AB2033" s="57"/>
    </row>
    <row r="2034" spans="2:28" s="19" customFormat="1" ht="15" hidden="1">
      <c r="B2034" s="64"/>
      <c r="C2034" s="64"/>
      <c r="D2034" s="64"/>
      <c r="E2034" s="64"/>
      <c r="I2034" s="31"/>
      <c r="P2034" s="31"/>
      <c r="Q2034" s="31"/>
      <c r="S2034" s="31"/>
      <c r="V2034" s="31"/>
      <c r="X2034" s="31"/>
      <c r="Z2034" s="31"/>
      <c r="AB2034" s="57"/>
    </row>
    <row r="2035" spans="2:28" s="19" customFormat="1" ht="15" hidden="1">
      <c r="B2035" s="64"/>
      <c r="C2035" s="64"/>
      <c r="D2035" s="64"/>
      <c r="E2035" s="64"/>
      <c r="I2035" s="31"/>
      <c r="P2035" s="31"/>
      <c r="Q2035" s="31"/>
      <c r="S2035" s="31"/>
      <c r="V2035" s="31"/>
      <c r="X2035" s="31"/>
      <c r="Z2035" s="31"/>
      <c r="AB2035" s="57"/>
    </row>
    <row r="2036" spans="2:28" s="19" customFormat="1" ht="15" hidden="1">
      <c r="B2036" s="64"/>
      <c r="C2036" s="64"/>
      <c r="D2036" s="64"/>
      <c r="E2036" s="64"/>
      <c r="I2036" s="31"/>
      <c r="P2036" s="31"/>
      <c r="Q2036" s="31"/>
      <c r="S2036" s="31"/>
      <c r="V2036" s="31"/>
      <c r="X2036" s="31"/>
      <c r="Z2036" s="31"/>
      <c r="AB2036" s="57"/>
    </row>
    <row r="2037" spans="2:28" s="19" customFormat="1" ht="15" hidden="1">
      <c r="B2037" s="64"/>
      <c r="C2037" s="64"/>
      <c r="D2037" s="64"/>
      <c r="E2037" s="64"/>
      <c r="I2037" s="31"/>
      <c r="P2037" s="31"/>
      <c r="Q2037" s="31"/>
      <c r="S2037" s="31"/>
      <c r="V2037" s="31"/>
      <c r="X2037" s="31"/>
      <c r="Z2037" s="31"/>
      <c r="AB2037" s="57"/>
    </row>
    <row r="2038" spans="2:28" s="19" customFormat="1" ht="15" hidden="1">
      <c r="B2038" s="64"/>
      <c r="C2038" s="64"/>
      <c r="D2038" s="64"/>
      <c r="E2038" s="64"/>
      <c r="I2038" s="31"/>
      <c r="P2038" s="31"/>
      <c r="Q2038" s="31"/>
      <c r="S2038" s="31"/>
      <c r="V2038" s="31"/>
      <c r="X2038" s="31"/>
      <c r="Z2038" s="31"/>
      <c r="AB2038" s="57"/>
    </row>
    <row r="2039" spans="2:28" s="19" customFormat="1" ht="15" hidden="1">
      <c r="B2039" s="64"/>
      <c r="C2039" s="64"/>
      <c r="D2039" s="64"/>
      <c r="E2039" s="64"/>
      <c r="I2039" s="31"/>
      <c r="P2039" s="31"/>
      <c r="Q2039" s="31"/>
      <c r="S2039" s="31"/>
      <c r="V2039" s="31"/>
      <c r="X2039" s="31"/>
      <c r="Z2039" s="31"/>
      <c r="AB2039" s="57"/>
    </row>
    <row r="2040" spans="2:28" s="19" customFormat="1" ht="15" hidden="1">
      <c r="B2040" s="64"/>
      <c r="C2040" s="64"/>
      <c r="D2040" s="64"/>
      <c r="E2040" s="64"/>
      <c r="I2040" s="31"/>
      <c r="P2040" s="31"/>
      <c r="Q2040" s="31"/>
      <c r="S2040" s="31"/>
      <c r="V2040" s="31"/>
      <c r="X2040" s="31"/>
      <c r="Z2040" s="31"/>
      <c r="AB2040" s="57"/>
    </row>
    <row r="2041" spans="2:28" s="19" customFormat="1" ht="15" hidden="1">
      <c r="B2041" s="64"/>
      <c r="C2041" s="64"/>
      <c r="D2041" s="64"/>
      <c r="E2041" s="64"/>
      <c r="I2041" s="31"/>
      <c r="P2041" s="31"/>
      <c r="Q2041" s="31"/>
      <c r="S2041" s="31"/>
      <c r="V2041" s="31"/>
      <c r="X2041" s="31"/>
      <c r="Z2041" s="31"/>
      <c r="AB2041" s="57"/>
    </row>
    <row r="2042" spans="2:28" s="19" customFormat="1" ht="15" hidden="1">
      <c r="B2042" s="64"/>
      <c r="C2042" s="64"/>
      <c r="D2042" s="64"/>
      <c r="E2042" s="64"/>
      <c r="I2042" s="31"/>
      <c r="P2042" s="31"/>
      <c r="Q2042" s="31"/>
      <c r="S2042" s="31"/>
      <c r="V2042" s="31"/>
      <c r="X2042" s="31"/>
      <c r="Z2042" s="31"/>
      <c r="AB2042" s="57"/>
    </row>
    <row r="2043" spans="2:28" s="19" customFormat="1" ht="15" hidden="1">
      <c r="B2043" s="64"/>
      <c r="C2043" s="64"/>
      <c r="D2043" s="64"/>
      <c r="E2043" s="64"/>
      <c r="I2043" s="31"/>
      <c r="P2043" s="31"/>
      <c r="Q2043" s="31"/>
      <c r="S2043" s="31"/>
      <c r="V2043" s="31"/>
      <c r="X2043" s="31"/>
      <c r="Z2043" s="31"/>
      <c r="AB2043" s="57"/>
    </row>
    <row r="2044" spans="2:28" s="19" customFormat="1" ht="15" hidden="1">
      <c r="B2044" s="64"/>
      <c r="C2044" s="64"/>
      <c r="D2044" s="64"/>
      <c r="E2044" s="64"/>
      <c r="I2044" s="31"/>
      <c r="P2044" s="31"/>
      <c r="Q2044" s="31"/>
      <c r="S2044" s="31"/>
      <c r="V2044" s="31"/>
      <c r="X2044" s="31"/>
      <c r="Z2044" s="31"/>
      <c r="AB2044" s="57"/>
    </row>
    <row r="2045" spans="2:28" s="19" customFormat="1" ht="15" hidden="1">
      <c r="B2045" s="64"/>
      <c r="C2045" s="64"/>
      <c r="D2045" s="64"/>
      <c r="E2045" s="64"/>
      <c r="I2045" s="31"/>
      <c r="P2045" s="31"/>
      <c r="Q2045" s="31"/>
      <c r="S2045" s="31"/>
      <c r="V2045" s="31"/>
      <c r="X2045" s="31"/>
      <c r="Z2045" s="31"/>
      <c r="AB2045" s="57"/>
    </row>
    <row r="2046" spans="2:28" s="19" customFormat="1" ht="15" hidden="1">
      <c r="B2046" s="64"/>
      <c r="C2046" s="64"/>
      <c r="D2046" s="64"/>
      <c r="E2046" s="64"/>
      <c r="I2046" s="31"/>
      <c r="P2046" s="31"/>
      <c r="Q2046" s="31"/>
      <c r="S2046" s="31"/>
      <c r="V2046" s="31"/>
      <c r="X2046" s="31"/>
      <c r="Z2046" s="31"/>
      <c r="AB2046" s="57"/>
    </row>
    <row r="2047" spans="2:28" s="19" customFormat="1" ht="15" hidden="1">
      <c r="B2047" s="64"/>
      <c r="C2047" s="64"/>
      <c r="D2047" s="64"/>
      <c r="E2047" s="64"/>
      <c r="I2047" s="31"/>
      <c r="P2047" s="31"/>
      <c r="Q2047" s="31"/>
      <c r="S2047" s="31"/>
      <c r="V2047" s="31"/>
      <c r="X2047" s="31"/>
      <c r="Z2047" s="31"/>
      <c r="AB2047" s="57"/>
    </row>
    <row r="2048" spans="2:28" s="19" customFormat="1" ht="15" hidden="1">
      <c r="B2048" s="64"/>
      <c r="C2048" s="64"/>
      <c r="D2048" s="64"/>
      <c r="E2048" s="64"/>
      <c r="I2048" s="31"/>
      <c r="P2048" s="31"/>
      <c r="Q2048" s="31"/>
      <c r="S2048" s="31"/>
      <c r="V2048" s="31"/>
      <c r="X2048" s="31"/>
      <c r="Z2048" s="31"/>
      <c r="AB2048" s="57"/>
    </row>
    <row r="2049" spans="2:28" s="19" customFormat="1" ht="15" hidden="1">
      <c r="B2049" s="64"/>
      <c r="C2049" s="64"/>
      <c r="D2049" s="64"/>
      <c r="E2049" s="64"/>
      <c r="I2049" s="31"/>
      <c r="P2049" s="31"/>
      <c r="Q2049" s="31"/>
      <c r="S2049" s="31"/>
      <c r="V2049" s="31"/>
      <c r="X2049" s="31"/>
      <c r="Z2049" s="31"/>
      <c r="AB2049" s="57"/>
    </row>
    <row r="2050" spans="2:28" s="19" customFormat="1" ht="15" hidden="1">
      <c r="B2050" s="64"/>
      <c r="C2050" s="64"/>
      <c r="D2050" s="64"/>
      <c r="E2050" s="64"/>
      <c r="I2050" s="31"/>
      <c r="P2050" s="31"/>
      <c r="Q2050" s="31"/>
      <c r="S2050" s="31"/>
      <c r="V2050" s="31"/>
      <c r="X2050" s="31"/>
      <c r="Z2050" s="31"/>
      <c r="AB2050" s="57"/>
    </row>
    <row r="2051" spans="2:28" s="19" customFormat="1" ht="15" hidden="1">
      <c r="B2051" s="64"/>
      <c r="C2051" s="64"/>
      <c r="D2051" s="64"/>
      <c r="E2051" s="64"/>
      <c r="I2051" s="31"/>
      <c r="P2051" s="31"/>
      <c r="Q2051" s="31"/>
      <c r="S2051" s="31"/>
      <c r="V2051" s="31"/>
      <c r="X2051" s="31"/>
      <c r="Z2051" s="31"/>
      <c r="AB2051" s="57"/>
    </row>
    <row r="2052" spans="2:28" s="19" customFormat="1" ht="15" hidden="1">
      <c r="B2052" s="64"/>
      <c r="C2052" s="64"/>
      <c r="D2052" s="64"/>
      <c r="E2052" s="64"/>
      <c r="I2052" s="31"/>
      <c r="P2052" s="31"/>
      <c r="Q2052" s="31"/>
      <c r="S2052" s="31"/>
      <c r="V2052" s="31"/>
      <c r="X2052" s="31"/>
      <c r="Z2052" s="31"/>
      <c r="AB2052" s="57"/>
    </row>
    <row r="2053" spans="2:28" s="19" customFormat="1" ht="15" hidden="1">
      <c r="B2053" s="64"/>
      <c r="C2053" s="64"/>
      <c r="D2053" s="64"/>
      <c r="E2053" s="64"/>
      <c r="I2053" s="31"/>
      <c r="P2053" s="31"/>
      <c r="Q2053" s="31"/>
      <c r="S2053" s="31"/>
      <c r="V2053" s="31"/>
      <c r="X2053" s="31"/>
      <c r="Z2053" s="31"/>
      <c r="AB2053" s="57"/>
    </row>
    <row r="2054" spans="2:28" s="19" customFormat="1" ht="15" hidden="1">
      <c r="B2054" s="64"/>
      <c r="C2054" s="64"/>
      <c r="D2054" s="64"/>
      <c r="E2054" s="64"/>
      <c r="I2054" s="31"/>
      <c r="P2054" s="31"/>
      <c r="Q2054" s="31"/>
      <c r="S2054" s="31"/>
      <c r="V2054" s="31"/>
      <c r="X2054" s="31"/>
      <c r="Z2054" s="31"/>
      <c r="AB2054" s="57"/>
    </row>
    <row r="2055" spans="2:28" s="19" customFormat="1" ht="15" hidden="1">
      <c r="B2055" s="64"/>
      <c r="C2055" s="64"/>
      <c r="D2055" s="64"/>
      <c r="E2055" s="64"/>
      <c r="I2055" s="31"/>
      <c r="P2055" s="31"/>
      <c r="Q2055" s="31"/>
      <c r="S2055" s="31"/>
      <c r="V2055" s="31"/>
      <c r="X2055" s="31"/>
      <c r="Z2055" s="31"/>
      <c r="AB2055" s="57"/>
    </row>
    <row r="2056" spans="2:28" s="19" customFormat="1" ht="15" hidden="1">
      <c r="B2056" s="64"/>
      <c r="C2056" s="64"/>
      <c r="D2056" s="64"/>
      <c r="E2056" s="64"/>
      <c r="I2056" s="31"/>
      <c r="P2056" s="31"/>
      <c r="Q2056" s="31"/>
      <c r="S2056" s="31"/>
      <c r="V2056" s="31"/>
      <c r="X2056" s="31"/>
      <c r="Z2056" s="31"/>
      <c r="AB2056" s="57"/>
    </row>
    <row r="2057" spans="2:28" s="19" customFormat="1" ht="15" hidden="1">
      <c r="B2057" s="64"/>
      <c r="C2057" s="64"/>
      <c r="D2057" s="64"/>
      <c r="E2057" s="64"/>
      <c r="I2057" s="31"/>
      <c r="P2057" s="31"/>
      <c r="Q2057" s="31"/>
      <c r="S2057" s="31"/>
      <c r="V2057" s="31"/>
      <c r="X2057" s="31"/>
      <c r="Z2057" s="31"/>
      <c r="AB2057" s="57"/>
    </row>
    <row r="2058" spans="2:28" s="19" customFormat="1" ht="15" hidden="1">
      <c r="B2058" s="64"/>
      <c r="C2058" s="64"/>
      <c r="D2058" s="64"/>
      <c r="E2058" s="64"/>
      <c r="I2058" s="31"/>
      <c r="P2058" s="31"/>
      <c r="Q2058" s="31"/>
      <c r="S2058" s="31"/>
      <c r="V2058" s="31"/>
      <c r="X2058" s="31"/>
      <c r="Z2058" s="31"/>
      <c r="AB2058" s="57"/>
    </row>
    <row r="2059" spans="2:28" s="19" customFormat="1" ht="15" hidden="1">
      <c r="B2059" s="64"/>
      <c r="C2059" s="64"/>
      <c r="D2059" s="64"/>
      <c r="E2059" s="64"/>
      <c r="I2059" s="31"/>
      <c r="P2059" s="31"/>
      <c r="Q2059" s="31"/>
      <c r="S2059" s="31"/>
      <c r="V2059" s="31"/>
      <c r="X2059" s="31"/>
      <c r="Z2059" s="31"/>
      <c r="AB2059" s="57"/>
    </row>
    <row r="2060" spans="2:28" s="19" customFormat="1" ht="15" hidden="1">
      <c r="B2060" s="64"/>
      <c r="C2060" s="64"/>
      <c r="D2060" s="64"/>
      <c r="E2060" s="64"/>
      <c r="I2060" s="31"/>
      <c r="P2060" s="31"/>
      <c r="Q2060" s="31"/>
      <c r="S2060" s="31"/>
      <c r="V2060" s="31"/>
      <c r="X2060" s="31"/>
      <c r="Z2060" s="31"/>
      <c r="AB2060" s="57"/>
    </row>
    <row r="2061" spans="2:28" s="19" customFormat="1" ht="15" hidden="1">
      <c r="B2061" s="64"/>
      <c r="C2061" s="64"/>
      <c r="D2061" s="64"/>
      <c r="E2061" s="64"/>
      <c r="I2061" s="31"/>
      <c r="P2061" s="31"/>
      <c r="Q2061" s="31"/>
      <c r="S2061" s="31"/>
      <c r="V2061" s="31"/>
      <c r="X2061" s="31"/>
      <c r="Z2061" s="31"/>
      <c r="AB2061" s="57"/>
    </row>
    <row r="2062" spans="2:28" s="19" customFormat="1" ht="15" hidden="1">
      <c r="B2062" s="64"/>
      <c r="C2062" s="64"/>
      <c r="D2062" s="64"/>
      <c r="E2062" s="64"/>
      <c r="I2062" s="31"/>
      <c r="P2062" s="31"/>
      <c r="Q2062" s="31"/>
      <c r="S2062" s="31"/>
      <c r="V2062" s="31"/>
      <c r="X2062" s="31"/>
      <c r="Z2062" s="31"/>
      <c r="AB2062" s="57"/>
    </row>
    <row r="2063" spans="2:28" s="19" customFormat="1" ht="15" hidden="1">
      <c r="B2063" s="64"/>
      <c r="C2063" s="64"/>
      <c r="D2063" s="64"/>
      <c r="E2063" s="64"/>
      <c r="I2063" s="31"/>
      <c r="P2063" s="31"/>
      <c r="Q2063" s="31"/>
      <c r="S2063" s="31"/>
      <c r="V2063" s="31"/>
      <c r="X2063" s="31"/>
      <c r="Z2063" s="31"/>
      <c r="AB2063" s="57"/>
    </row>
    <row r="2064" spans="2:28" s="19" customFormat="1" ht="15" hidden="1">
      <c r="B2064" s="64"/>
      <c r="C2064" s="64"/>
      <c r="D2064" s="64"/>
      <c r="E2064" s="64"/>
      <c r="I2064" s="31"/>
      <c r="P2064" s="31"/>
      <c r="Q2064" s="31"/>
      <c r="S2064" s="31"/>
      <c r="V2064" s="31"/>
      <c r="X2064" s="31"/>
      <c r="Z2064" s="31"/>
      <c r="AB2064" s="57"/>
    </row>
    <row r="2065" spans="2:28" s="19" customFormat="1" ht="15" hidden="1">
      <c r="B2065" s="64"/>
      <c r="C2065" s="64"/>
      <c r="D2065" s="64"/>
      <c r="E2065" s="64"/>
      <c r="I2065" s="31"/>
      <c r="P2065" s="31"/>
      <c r="Q2065" s="31"/>
      <c r="S2065" s="31"/>
      <c r="V2065" s="31"/>
      <c r="X2065" s="31"/>
      <c r="Z2065" s="31"/>
      <c r="AB2065" s="57"/>
    </row>
    <row r="2066" spans="2:28" s="19" customFormat="1" ht="15" hidden="1">
      <c r="B2066" s="64"/>
      <c r="C2066" s="64"/>
      <c r="D2066" s="64"/>
      <c r="E2066" s="64"/>
      <c r="I2066" s="31"/>
      <c r="P2066" s="31"/>
      <c r="Q2066" s="31"/>
      <c r="S2066" s="31"/>
      <c r="V2066" s="31"/>
      <c r="X2066" s="31"/>
      <c r="Z2066" s="31"/>
      <c r="AB2066" s="57"/>
    </row>
    <row r="2067" spans="2:28" s="19" customFormat="1" ht="15" hidden="1">
      <c r="B2067" s="64"/>
      <c r="C2067" s="64"/>
      <c r="D2067" s="64"/>
      <c r="E2067" s="64"/>
      <c r="I2067" s="31"/>
      <c r="P2067" s="31"/>
      <c r="Q2067" s="31"/>
      <c r="S2067" s="31"/>
      <c r="V2067" s="31"/>
      <c r="X2067" s="31"/>
      <c r="Z2067" s="31"/>
      <c r="AB2067" s="57"/>
    </row>
    <row r="2068" spans="2:28" s="19" customFormat="1" ht="15" hidden="1">
      <c r="B2068" s="64"/>
      <c r="C2068" s="64"/>
      <c r="D2068" s="64"/>
      <c r="E2068" s="64"/>
      <c r="I2068" s="31"/>
      <c r="P2068" s="31"/>
      <c r="Q2068" s="31"/>
      <c r="S2068" s="31"/>
      <c r="V2068" s="31"/>
      <c r="X2068" s="31"/>
      <c r="Z2068" s="31"/>
      <c r="AB2068" s="57"/>
    </row>
    <row r="2069" spans="2:28" s="19" customFormat="1" ht="15" hidden="1">
      <c r="B2069" s="64"/>
      <c r="C2069" s="64"/>
      <c r="D2069" s="64"/>
      <c r="E2069" s="64"/>
      <c r="I2069" s="31"/>
      <c r="P2069" s="31"/>
      <c r="Q2069" s="31"/>
      <c r="S2069" s="31"/>
      <c r="V2069" s="31"/>
      <c r="X2069" s="31"/>
      <c r="Z2069" s="31"/>
      <c r="AB2069" s="57"/>
    </row>
    <row r="2070" spans="2:28" s="19" customFormat="1" ht="15" hidden="1">
      <c r="B2070" s="64"/>
      <c r="C2070" s="64"/>
      <c r="D2070" s="64"/>
      <c r="E2070" s="64"/>
      <c r="I2070" s="31"/>
      <c r="P2070" s="31"/>
      <c r="Q2070" s="31"/>
      <c r="S2070" s="31"/>
      <c r="V2070" s="31"/>
      <c r="X2070" s="31"/>
      <c r="Z2070" s="31"/>
      <c r="AB2070" s="57"/>
    </row>
    <row r="2071" spans="2:28" s="19" customFormat="1" ht="15" hidden="1">
      <c r="B2071" s="64"/>
      <c r="C2071" s="64"/>
      <c r="D2071" s="64"/>
      <c r="E2071" s="64"/>
      <c r="I2071" s="31"/>
      <c r="P2071" s="31"/>
      <c r="Q2071" s="31"/>
      <c r="S2071" s="31"/>
      <c r="V2071" s="31"/>
      <c r="X2071" s="31"/>
      <c r="Z2071" s="31"/>
      <c r="AB2071" s="57"/>
    </row>
    <row r="2072" spans="2:28" s="19" customFormat="1" ht="15" hidden="1">
      <c r="B2072" s="64"/>
      <c r="C2072" s="64"/>
      <c r="D2072" s="64"/>
      <c r="E2072" s="64"/>
      <c r="I2072" s="31"/>
      <c r="P2072" s="31"/>
      <c r="Q2072" s="31"/>
      <c r="S2072" s="31"/>
      <c r="V2072" s="31"/>
      <c r="X2072" s="31"/>
      <c r="Z2072" s="31"/>
      <c r="AB2072" s="57"/>
    </row>
    <row r="2073" spans="2:28" s="19" customFormat="1" ht="15" hidden="1">
      <c r="B2073" s="64"/>
      <c r="C2073" s="64"/>
      <c r="D2073" s="64"/>
      <c r="E2073" s="64"/>
      <c r="I2073" s="31"/>
      <c r="P2073" s="31"/>
      <c r="Q2073" s="31"/>
      <c r="S2073" s="31"/>
      <c r="V2073" s="31"/>
      <c r="X2073" s="31"/>
      <c r="Z2073" s="31"/>
      <c r="AB2073" s="57"/>
    </row>
    <row r="2074" spans="2:28" s="19" customFormat="1" ht="15" hidden="1">
      <c r="B2074" s="64"/>
      <c r="C2074" s="64"/>
      <c r="D2074" s="64"/>
      <c r="E2074" s="64"/>
      <c r="I2074" s="31"/>
      <c r="P2074" s="31"/>
      <c r="Q2074" s="31"/>
      <c r="S2074" s="31"/>
      <c r="V2074" s="31"/>
      <c r="X2074" s="31"/>
      <c r="Z2074" s="31"/>
      <c r="AB2074" s="57"/>
    </row>
    <row r="2075" spans="2:28" s="19" customFormat="1" ht="15" hidden="1">
      <c r="B2075" s="64"/>
      <c r="C2075" s="64"/>
      <c r="D2075" s="64"/>
      <c r="E2075" s="64"/>
      <c r="I2075" s="31"/>
      <c r="P2075" s="31"/>
      <c r="Q2075" s="31"/>
      <c r="S2075" s="31"/>
      <c r="V2075" s="31"/>
      <c r="X2075" s="31"/>
      <c r="Z2075" s="31"/>
      <c r="AB2075" s="57"/>
    </row>
    <row r="2076" spans="2:28" s="19" customFormat="1" ht="15" hidden="1">
      <c r="B2076" s="64"/>
      <c r="C2076" s="64"/>
      <c r="D2076" s="64"/>
      <c r="E2076" s="64"/>
      <c r="I2076" s="31"/>
      <c r="P2076" s="31"/>
      <c r="Q2076" s="31"/>
      <c r="S2076" s="31"/>
      <c r="V2076" s="31"/>
      <c r="X2076" s="31"/>
      <c r="Z2076" s="31"/>
      <c r="AB2076" s="57"/>
    </row>
    <row r="2077" spans="2:28" s="19" customFormat="1" ht="15" hidden="1">
      <c r="B2077" s="64"/>
      <c r="C2077" s="64"/>
      <c r="D2077" s="64"/>
      <c r="E2077" s="64"/>
      <c r="I2077" s="31"/>
      <c r="P2077" s="31"/>
      <c r="Q2077" s="31"/>
      <c r="S2077" s="31"/>
      <c r="V2077" s="31"/>
      <c r="X2077" s="31"/>
      <c r="Z2077" s="31"/>
      <c r="AB2077" s="57"/>
    </row>
    <row r="2078" spans="2:28" s="19" customFormat="1" ht="15" hidden="1">
      <c r="B2078" s="64"/>
      <c r="C2078" s="64"/>
      <c r="D2078" s="64"/>
      <c r="E2078" s="64"/>
      <c r="I2078" s="31"/>
      <c r="P2078" s="31"/>
      <c r="Q2078" s="31"/>
      <c r="S2078" s="31"/>
      <c r="V2078" s="31"/>
      <c r="X2078" s="31"/>
      <c r="Z2078" s="31"/>
      <c r="AB2078" s="57"/>
    </row>
    <row r="2079" spans="2:28" s="19" customFormat="1" ht="15" hidden="1">
      <c r="B2079" s="64"/>
      <c r="C2079" s="64"/>
      <c r="D2079" s="64"/>
      <c r="E2079" s="64"/>
      <c r="I2079" s="31"/>
      <c r="P2079" s="31"/>
      <c r="Q2079" s="31"/>
      <c r="S2079" s="31"/>
      <c r="V2079" s="31"/>
      <c r="X2079" s="31"/>
      <c r="Z2079" s="31"/>
      <c r="AB2079" s="57"/>
    </row>
    <row r="2080" spans="2:28" s="19" customFormat="1" ht="15" hidden="1">
      <c r="B2080" s="64"/>
      <c r="C2080" s="64"/>
      <c r="D2080" s="64"/>
      <c r="E2080" s="64"/>
      <c r="I2080" s="31"/>
      <c r="P2080" s="31"/>
      <c r="Q2080" s="31"/>
      <c r="S2080" s="31"/>
      <c r="V2080" s="31"/>
      <c r="X2080" s="31"/>
      <c r="Z2080" s="31"/>
      <c r="AB2080" s="57"/>
    </row>
    <row r="2081" spans="2:28" s="19" customFormat="1" ht="15" hidden="1">
      <c r="B2081" s="64"/>
      <c r="C2081" s="64"/>
      <c r="D2081" s="64"/>
      <c r="E2081" s="64"/>
      <c r="I2081" s="31"/>
      <c r="P2081" s="31"/>
      <c r="Q2081" s="31"/>
      <c r="S2081" s="31"/>
      <c r="V2081" s="31"/>
      <c r="X2081" s="31"/>
      <c r="Z2081" s="31"/>
      <c r="AB2081" s="57"/>
    </row>
    <row r="2082" spans="2:28" s="19" customFormat="1" ht="15" hidden="1">
      <c r="B2082" s="64"/>
      <c r="C2082" s="64"/>
      <c r="D2082" s="64"/>
      <c r="E2082" s="64"/>
      <c r="I2082" s="31"/>
      <c r="P2082" s="31"/>
      <c r="Q2082" s="31"/>
      <c r="S2082" s="31"/>
      <c r="V2082" s="31"/>
      <c r="X2082" s="31"/>
      <c r="Z2082" s="31"/>
      <c r="AB2082" s="57"/>
    </row>
    <row r="2083" spans="2:28" s="19" customFormat="1" ht="15" hidden="1">
      <c r="B2083" s="64"/>
      <c r="C2083" s="64"/>
      <c r="D2083" s="64"/>
      <c r="E2083" s="64"/>
      <c r="I2083" s="31"/>
      <c r="P2083" s="31"/>
      <c r="Q2083" s="31"/>
      <c r="S2083" s="31"/>
      <c r="V2083" s="31"/>
      <c r="X2083" s="31"/>
      <c r="Z2083" s="31"/>
      <c r="AB2083" s="57"/>
    </row>
    <row r="2084" spans="2:28" s="19" customFormat="1" ht="15" hidden="1">
      <c r="B2084" s="64"/>
      <c r="C2084" s="64"/>
      <c r="D2084" s="64"/>
      <c r="E2084" s="64"/>
      <c r="I2084" s="31"/>
      <c r="P2084" s="31"/>
      <c r="Q2084" s="31"/>
      <c r="S2084" s="31"/>
      <c r="V2084" s="31"/>
      <c r="X2084" s="31"/>
      <c r="Z2084" s="31"/>
      <c r="AB2084" s="57"/>
    </row>
    <row r="2085" spans="2:28" s="19" customFormat="1" ht="15" hidden="1">
      <c r="B2085" s="64"/>
      <c r="C2085" s="64"/>
      <c r="D2085" s="64"/>
      <c r="E2085" s="64"/>
      <c r="I2085" s="31"/>
      <c r="P2085" s="31"/>
      <c r="Q2085" s="31"/>
      <c r="S2085" s="31"/>
      <c r="V2085" s="31"/>
      <c r="X2085" s="31"/>
      <c r="Z2085" s="31"/>
      <c r="AB2085" s="57"/>
    </row>
    <row r="2086" spans="2:28" s="19" customFormat="1" ht="15" hidden="1">
      <c r="B2086" s="64"/>
      <c r="C2086" s="64"/>
      <c r="D2086" s="64"/>
      <c r="E2086" s="64"/>
      <c r="I2086" s="31"/>
      <c r="P2086" s="31"/>
      <c r="Q2086" s="31"/>
      <c r="S2086" s="31"/>
      <c r="V2086" s="31"/>
      <c r="X2086" s="31"/>
      <c r="Z2086" s="31"/>
      <c r="AB2086" s="57"/>
    </row>
    <row r="2087" spans="2:28" s="19" customFormat="1" ht="15" hidden="1">
      <c r="B2087" s="64"/>
      <c r="C2087" s="64"/>
      <c r="D2087" s="64"/>
      <c r="E2087" s="64"/>
      <c r="I2087" s="31"/>
      <c r="P2087" s="31"/>
      <c r="Q2087" s="31"/>
      <c r="S2087" s="31"/>
      <c r="V2087" s="31"/>
      <c r="X2087" s="31"/>
      <c r="Z2087" s="31"/>
      <c r="AB2087" s="57"/>
    </row>
    <row r="2088" spans="2:28" s="19" customFormat="1" ht="15" hidden="1">
      <c r="B2088" s="64"/>
      <c r="C2088" s="64"/>
      <c r="D2088" s="64"/>
      <c r="E2088" s="64"/>
      <c r="I2088" s="31"/>
      <c r="P2088" s="31"/>
      <c r="Q2088" s="31"/>
      <c r="S2088" s="31"/>
      <c r="V2088" s="31"/>
      <c r="X2088" s="31"/>
      <c r="Z2088" s="31"/>
      <c r="AB2088" s="57"/>
    </row>
    <row r="2089" spans="2:28" s="19" customFormat="1" ht="15" hidden="1">
      <c r="B2089" s="64"/>
      <c r="C2089" s="64"/>
      <c r="D2089" s="64"/>
      <c r="E2089" s="64"/>
      <c r="I2089" s="31"/>
      <c r="P2089" s="31"/>
      <c r="Q2089" s="31"/>
      <c r="S2089" s="31"/>
      <c r="V2089" s="31"/>
      <c r="X2089" s="31"/>
      <c r="Z2089" s="31"/>
      <c r="AB2089" s="57"/>
    </row>
    <row r="2090" spans="2:28" s="19" customFormat="1" ht="15" hidden="1">
      <c r="B2090" s="64"/>
      <c r="C2090" s="64"/>
      <c r="D2090" s="64"/>
      <c r="E2090" s="64"/>
      <c r="I2090" s="31"/>
      <c r="P2090" s="31"/>
      <c r="Q2090" s="31"/>
      <c r="S2090" s="31"/>
      <c r="V2090" s="31"/>
      <c r="X2090" s="31"/>
      <c r="Z2090" s="31"/>
      <c r="AB2090" s="57"/>
    </row>
    <row r="2091" spans="2:28" s="19" customFormat="1" ht="15" hidden="1">
      <c r="B2091" s="64"/>
      <c r="C2091" s="64"/>
      <c r="D2091" s="64"/>
      <c r="E2091" s="64"/>
      <c r="I2091" s="31"/>
      <c r="P2091" s="31"/>
      <c r="Q2091" s="31"/>
      <c r="S2091" s="31"/>
      <c r="V2091" s="31"/>
      <c r="X2091" s="31"/>
      <c r="Z2091" s="31"/>
      <c r="AB2091" s="57"/>
    </row>
    <row r="2092" spans="2:28" s="19" customFormat="1" ht="15" hidden="1">
      <c r="B2092" s="64"/>
      <c r="C2092" s="64"/>
      <c r="D2092" s="64"/>
      <c r="E2092" s="64"/>
      <c r="I2092" s="31"/>
      <c r="P2092" s="31"/>
      <c r="Q2092" s="31"/>
      <c r="S2092" s="31"/>
      <c r="V2092" s="31"/>
      <c r="X2092" s="31"/>
      <c r="Z2092" s="31"/>
      <c r="AB2092" s="57"/>
    </row>
    <row r="2093" spans="2:28" s="19" customFormat="1" ht="15" hidden="1">
      <c r="B2093" s="64"/>
      <c r="C2093" s="64"/>
      <c r="D2093" s="64"/>
      <c r="E2093" s="64"/>
      <c r="I2093" s="31"/>
      <c r="P2093" s="31"/>
      <c r="Q2093" s="31"/>
      <c r="S2093" s="31"/>
      <c r="V2093" s="31"/>
      <c r="X2093" s="31"/>
      <c r="Z2093" s="31"/>
      <c r="AB2093" s="57"/>
    </row>
    <row r="2094" spans="2:28" s="19" customFormat="1" ht="15" hidden="1">
      <c r="B2094" s="64"/>
      <c r="C2094" s="64"/>
      <c r="D2094" s="64"/>
      <c r="E2094" s="64"/>
      <c r="I2094" s="31"/>
      <c r="P2094" s="31"/>
      <c r="Q2094" s="31"/>
      <c r="S2094" s="31"/>
      <c r="V2094" s="31"/>
      <c r="X2094" s="31"/>
      <c r="Z2094" s="31"/>
      <c r="AB2094" s="57"/>
    </row>
    <row r="2095" spans="2:28" s="19" customFormat="1" ht="15" hidden="1">
      <c r="B2095" s="64"/>
      <c r="C2095" s="64"/>
      <c r="D2095" s="64"/>
      <c r="E2095" s="64"/>
      <c r="I2095" s="31"/>
      <c r="P2095" s="31"/>
      <c r="Q2095" s="31"/>
      <c r="S2095" s="31"/>
      <c r="V2095" s="31"/>
      <c r="X2095" s="31"/>
      <c r="Z2095" s="31"/>
      <c r="AB2095" s="57"/>
    </row>
    <row r="2096" spans="2:28" s="19" customFormat="1" ht="15" hidden="1">
      <c r="B2096" s="64"/>
      <c r="C2096" s="64"/>
      <c r="D2096" s="64"/>
      <c r="E2096" s="64"/>
      <c r="I2096" s="31"/>
      <c r="P2096" s="31"/>
      <c r="Q2096" s="31"/>
      <c r="S2096" s="31"/>
      <c r="V2096" s="31"/>
      <c r="X2096" s="31"/>
      <c r="Z2096" s="31"/>
      <c r="AB2096" s="57"/>
    </row>
    <row r="2097" spans="2:28" s="19" customFormat="1" ht="15" hidden="1">
      <c r="B2097" s="64"/>
      <c r="C2097" s="64"/>
      <c r="D2097" s="64"/>
      <c r="E2097" s="64"/>
      <c r="I2097" s="31"/>
      <c r="P2097" s="31"/>
      <c r="Q2097" s="31"/>
      <c r="S2097" s="31"/>
      <c r="V2097" s="31"/>
      <c r="X2097" s="31"/>
      <c r="Z2097" s="31"/>
      <c r="AB2097" s="57"/>
    </row>
    <row r="2098" spans="2:28" s="19" customFormat="1" ht="15" hidden="1">
      <c r="B2098" s="64"/>
      <c r="C2098" s="64"/>
      <c r="D2098" s="64"/>
      <c r="E2098" s="64"/>
      <c r="I2098" s="31"/>
      <c r="P2098" s="31"/>
      <c r="Q2098" s="31"/>
      <c r="S2098" s="31"/>
      <c r="V2098" s="31"/>
      <c r="X2098" s="31"/>
      <c r="Z2098" s="31"/>
      <c r="AB2098" s="57"/>
    </row>
    <row r="2099" spans="2:28" s="19" customFormat="1" ht="15" hidden="1">
      <c r="B2099" s="64"/>
      <c r="C2099" s="64"/>
      <c r="D2099" s="64"/>
      <c r="E2099" s="64"/>
      <c r="I2099" s="31"/>
      <c r="P2099" s="31"/>
      <c r="Q2099" s="31"/>
      <c r="S2099" s="31"/>
      <c r="V2099" s="31"/>
      <c r="X2099" s="31"/>
      <c r="Z2099" s="31"/>
      <c r="AB2099" s="57"/>
    </row>
    <row r="2100" spans="2:28" s="19" customFormat="1" ht="15" hidden="1">
      <c r="B2100" s="64"/>
      <c r="C2100" s="64"/>
      <c r="D2100" s="64"/>
      <c r="E2100" s="64"/>
      <c r="I2100" s="31"/>
      <c r="P2100" s="31"/>
      <c r="Q2100" s="31"/>
      <c r="S2100" s="31"/>
      <c r="V2100" s="31"/>
      <c r="X2100" s="31"/>
      <c r="Z2100" s="31"/>
      <c r="AB2100" s="57"/>
    </row>
    <row r="2101" spans="2:28" s="19" customFormat="1" ht="15" hidden="1">
      <c r="B2101" s="64"/>
      <c r="C2101" s="64"/>
      <c r="D2101" s="64"/>
      <c r="E2101" s="64"/>
      <c r="I2101" s="31"/>
      <c r="P2101" s="31"/>
      <c r="Q2101" s="31"/>
      <c r="S2101" s="31"/>
      <c r="V2101" s="31"/>
      <c r="X2101" s="31"/>
      <c r="Z2101" s="31"/>
      <c r="AB2101" s="57"/>
    </row>
    <row r="2102" spans="2:28" s="19" customFormat="1" ht="15" hidden="1">
      <c r="B2102" s="64"/>
      <c r="C2102" s="64"/>
      <c r="D2102" s="64"/>
      <c r="E2102" s="64"/>
      <c r="I2102" s="31"/>
      <c r="P2102" s="31"/>
      <c r="Q2102" s="31"/>
      <c r="S2102" s="31"/>
      <c r="V2102" s="31"/>
      <c r="X2102" s="31"/>
      <c r="Z2102" s="31"/>
      <c r="AB2102" s="57"/>
    </row>
    <row r="2103" spans="2:28" s="19" customFormat="1" ht="15" hidden="1">
      <c r="B2103" s="64"/>
      <c r="C2103" s="64"/>
      <c r="D2103" s="64"/>
      <c r="E2103" s="64"/>
      <c r="I2103" s="31"/>
      <c r="P2103" s="31"/>
      <c r="Q2103" s="31"/>
      <c r="S2103" s="31"/>
      <c r="V2103" s="31"/>
      <c r="X2103" s="31"/>
      <c r="Z2103" s="31"/>
      <c r="AB2103" s="57"/>
    </row>
    <row r="2104" spans="2:28" s="19" customFormat="1" ht="15" hidden="1">
      <c r="B2104" s="64"/>
      <c r="C2104" s="64"/>
      <c r="D2104" s="64"/>
      <c r="E2104" s="64"/>
      <c r="I2104" s="31"/>
      <c r="P2104" s="31"/>
      <c r="Q2104" s="31"/>
      <c r="S2104" s="31"/>
      <c r="V2104" s="31"/>
      <c r="X2104" s="31"/>
      <c r="Z2104" s="31"/>
      <c r="AB2104" s="57"/>
    </row>
    <row r="2105" spans="2:28" s="19" customFormat="1" ht="15" hidden="1">
      <c r="B2105" s="64"/>
      <c r="C2105" s="64"/>
      <c r="D2105" s="64"/>
      <c r="E2105" s="64"/>
      <c r="I2105" s="31"/>
      <c r="P2105" s="31"/>
      <c r="Q2105" s="31"/>
      <c r="S2105" s="31"/>
      <c r="V2105" s="31"/>
      <c r="X2105" s="31"/>
      <c r="Z2105" s="31"/>
      <c r="AB2105" s="57"/>
    </row>
    <row r="2106" spans="2:28" s="19" customFormat="1" ht="15" hidden="1">
      <c r="B2106" s="64"/>
      <c r="C2106" s="64"/>
      <c r="D2106" s="64"/>
      <c r="E2106" s="64"/>
      <c r="I2106" s="31"/>
      <c r="P2106" s="31"/>
      <c r="Q2106" s="31"/>
      <c r="S2106" s="31"/>
      <c r="V2106" s="31"/>
      <c r="X2106" s="31"/>
      <c r="Z2106" s="31"/>
      <c r="AB2106" s="57"/>
    </row>
    <row r="2107" spans="2:28" s="19" customFormat="1" ht="15" hidden="1">
      <c r="B2107" s="64"/>
      <c r="C2107" s="64"/>
      <c r="D2107" s="64"/>
      <c r="E2107" s="64"/>
      <c r="I2107" s="31"/>
      <c r="P2107" s="31"/>
      <c r="Q2107" s="31"/>
      <c r="S2107" s="31"/>
      <c r="V2107" s="31"/>
      <c r="X2107" s="31"/>
      <c r="Z2107" s="31"/>
      <c r="AB2107" s="57"/>
    </row>
    <row r="2108" spans="2:28" s="19" customFormat="1" ht="15" hidden="1">
      <c r="B2108" s="64"/>
      <c r="C2108" s="64"/>
      <c r="D2108" s="64"/>
      <c r="E2108" s="64"/>
      <c r="I2108" s="31"/>
      <c r="P2108" s="31"/>
      <c r="Q2108" s="31"/>
      <c r="S2108" s="31"/>
      <c r="V2108" s="31"/>
      <c r="X2108" s="31"/>
      <c r="Z2108" s="31"/>
      <c r="AB2108" s="57"/>
    </row>
    <row r="2109" spans="2:28" s="19" customFormat="1" ht="15" hidden="1">
      <c r="B2109" s="64"/>
      <c r="C2109" s="64"/>
      <c r="D2109" s="64"/>
      <c r="E2109" s="64"/>
      <c r="I2109" s="31"/>
      <c r="P2109" s="31"/>
      <c r="Q2109" s="31"/>
      <c r="S2109" s="31"/>
      <c r="V2109" s="31"/>
      <c r="X2109" s="31"/>
      <c r="Z2109" s="31"/>
      <c r="AB2109" s="57"/>
    </row>
    <row r="2110" spans="2:28" s="19" customFormat="1" ht="15" hidden="1">
      <c r="B2110" s="64"/>
      <c r="C2110" s="64"/>
      <c r="D2110" s="64"/>
      <c r="E2110" s="64"/>
      <c r="I2110" s="31"/>
      <c r="P2110" s="31"/>
      <c r="Q2110" s="31"/>
      <c r="S2110" s="31"/>
      <c r="V2110" s="31"/>
      <c r="X2110" s="31"/>
      <c r="Z2110" s="31"/>
      <c r="AB2110" s="57"/>
    </row>
    <row r="2111" spans="2:28" s="19" customFormat="1" ht="15" hidden="1">
      <c r="B2111" s="64"/>
      <c r="C2111" s="64"/>
      <c r="D2111" s="64"/>
      <c r="E2111" s="64"/>
      <c r="I2111" s="31"/>
      <c r="P2111" s="31"/>
      <c r="Q2111" s="31"/>
      <c r="S2111" s="31"/>
      <c r="V2111" s="31"/>
      <c r="X2111" s="31"/>
      <c r="Z2111" s="31"/>
      <c r="AB2111" s="57"/>
    </row>
    <row r="2112" spans="2:28" s="19" customFormat="1" ht="15" hidden="1">
      <c r="B2112" s="64"/>
      <c r="C2112" s="64"/>
      <c r="D2112" s="64"/>
      <c r="E2112" s="64"/>
      <c r="I2112" s="31"/>
      <c r="P2112" s="31"/>
      <c r="Q2112" s="31"/>
      <c r="S2112" s="31"/>
      <c r="V2112" s="31"/>
      <c r="X2112" s="31"/>
      <c r="Z2112" s="31"/>
      <c r="AB2112" s="57"/>
    </row>
    <row r="2113" spans="2:28" s="19" customFormat="1" ht="15" hidden="1">
      <c r="B2113" s="64"/>
      <c r="C2113" s="64"/>
      <c r="D2113" s="64"/>
      <c r="E2113" s="64"/>
      <c r="I2113" s="31"/>
      <c r="P2113" s="31"/>
      <c r="Q2113" s="31"/>
      <c r="S2113" s="31"/>
      <c r="V2113" s="31"/>
      <c r="X2113" s="31"/>
      <c r="Z2113" s="31"/>
      <c r="AB2113" s="57"/>
    </row>
    <row r="2114" spans="2:28" s="19" customFormat="1" ht="15" hidden="1">
      <c r="B2114" s="64"/>
      <c r="C2114" s="64"/>
      <c r="D2114" s="64"/>
      <c r="E2114" s="64"/>
      <c r="I2114" s="31"/>
      <c r="P2114" s="31"/>
      <c r="Q2114" s="31"/>
      <c r="S2114" s="31"/>
      <c r="V2114" s="31"/>
      <c r="X2114" s="31"/>
      <c r="Z2114" s="31"/>
      <c r="AB2114" s="57"/>
    </row>
    <row r="2115" spans="2:28" s="19" customFormat="1" ht="15" hidden="1">
      <c r="B2115" s="64"/>
      <c r="C2115" s="64"/>
      <c r="D2115" s="64"/>
      <c r="E2115" s="64"/>
      <c r="I2115" s="31"/>
      <c r="P2115" s="31"/>
      <c r="Q2115" s="31"/>
      <c r="S2115" s="31"/>
      <c r="V2115" s="31"/>
      <c r="X2115" s="31"/>
      <c r="Z2115" s="31"/>
      <c r="AB2115" s="57"/>
    </row>
    <row r="2116" spans="2:28" s="19" customFormat="1" ht="15" hidden="1">
      <c r="B2116" s="64"/>
      <c r="C2116" s="64"/>
      <c r="D2116" s="64"/>
      <c r="E2116" s="64"/>
      <c r="I2116" s="31"/>
      <c r="P2116" s="31"/>
      <c r="Q2116" s="31"/>
      <c r="S2116" s="31"/>
      <c r="V2116" s="31"/>
      <c r="X2116" s="31"/>
      <c r="Z2116" s="31"/>
      <c r="AB2116" s="57"/>
    </row>
    <row r="2117" spans="2:28" s="19" customFormat="1" ht="15" hidden="1">
      <c r="B2117" s="64"/>
      <c r="C2117" s="64"/>
      <c r="D2117" s="64"/>
      <c r="E2117" s="64"/>
      <c r="I2117" s="31"/>
      <c r="P2117" s="31"/>
      <c r="Q2117" s="31"/>
      <c r="S2117" s="31"/>
      <c r="V2117" s="31"/>
      <c r="X2117" s="31"/>
      <c r="Z2117" s="31"/>
      <c r="AB2117" s="57"/>
    </row>
    <row r="2118" spans="2:28" s="19" customFormat="1" ht="15" hidden="1">
      <c r="B2118" s="64"/>
      <c r="C2118" s="64"/>
      <c r="D2118" s="64"/>
      <c r="E2118" s="64"/>
      <c r="I2118" s="31"/>
      <c r="P2118" s="31"/>
      <c r="Q2118" s="31"/>
      <c r="S2118" s="31"/>
      <c r="V2118" s="31"/>
      <c r="X2118" s="31"/>
      <c r="Z2118" s="31"/>
      <c r="AB2118" s="57"/>
    </row>
    <row r="2119" spans="2:28" s="19" customFormat="1" ht="15" hidden="1">
      <c r="B2119" s="64"/>
      <c r="C2119" s="64"/>
      <c r="D2119" s="64"/>
      <c r="E2119" s="64"/>
      <c r="I2119" s="31"/>
      <c r="P2119" s="31"/>
      <c r="Q2119" s="31"/>
      <c r="S2119" s="31"/>
      <c r="V2119" s="31"/>
      <c r="X2119" s="31"/>
      <c r="Z2119" s="31"/>
      <c r="AB2119" s="57"/>
    </row>
    <row r="2120" spans="2:28" s="19" customFormat="1" ht="15" hidden="1">
      <c r="B2120" s="64"/>
      <c r="C2120" s="64"/>
      <c r="D2120" s="64"/>
      <c r="E2120" s="64"/>
      <c r="I2120" s="31"/>
      <c r="P2120" s="31"/>
      <c r="Q2120" s="31"/>
      <c r="S2120" s="31"/>
      <c r="V2120" s="31"/>
      <c r="X2120" s="31"/>
      <c r="Z2120" s="31"/>
      <c r="AB2120" s="57"/>
    </row>
    <row r="2121" spans="2:28" s="19" customFormat="1" ht="15" hidden="1">
      <c r="B2121" s="64"/>
      <c r="C2121" s="64"/>
      <c r="D2121" s="64"/>
      <c r="E2121" s="64"/>
      <c r="I2121" s="31"/>
      <c r="P2121" s="31"/>
      <c r="Q2121" s="31"/>
      <c r="S2121" s="31"/>
      <c r="V2121" s="31"/>
      <c r="X2121" s="31"/>
      <c r="Z2121" s="31"/>
      <c r="AB2121" s="57"/>
    </row>
    <row r="2122" spans="2:28" s="19" customFormat="1" ht="15" hidden="1">
      <c r="B2122" s="64"/>
      <c r="C2122" s="64"/>
      <c r="D2122" s="64"/>
      <c r="E2122" s="64"/>
      <c r="I2122" s="31"/>
      <c r="P2122" s="31"/>
      <c r="Q2122" s="31"/>
      <c r="S2122" s="31"/>
      <c r="V2122" s="31"/>
      <c r="X2122" s="31"/>
      <c r="Z2122" s="31"/>
      <c r="AB2122" s="57"/>
    </row>
    <row r="2123" spans="2:28" s="19" customFormat="1" ht="15" hidden="1">
      <c r="B2123" s="64"/>
      <c r="C2123" s="64"/>
      <c r="D2123" s="64"/>
      <c r="E2123" s="64"/>
      <c r="I2123" s="31"/>
      <c r="P2123" s="31"/>
      <c r="Q2123" s="31"/>
      <c r="S2123" s="31"/>
      <c r="V2123" s="31"/>
      <c r="X2123" s="31"/>
      <c r="Z2123" s="31"/>
      <c r="AB2123" s="57"/>
    </row>
    <row r="2124" spans="2:28" s="19" customFormat="1" ht="15" hidden="1">
      <c r="B2124" s="64"/>
      <c r="C2124" s="64"/>
      <c r="D2124" s="64"/>
      <c r="E2124" s="64"/>
      <c r="I2124" s="31"/>
      <c r="P2124" s="31"/>
      <c r="Q2124" s="31"/>
      <c r="S2124" s="31"/>
      <c r="V2124" s="31"/>
      <c r="X2124" s="31"/>
      <c r="Z2124" s="31"/>
      <c r="AB2124" s="57"/>
    </row>
    <row r="2125" spans="2:28" s="19" customFormat="1" ht="15" hidden="1">
      <c r="B2125" s="64"/>
      <c r="C2125" s="64"/>
      <c r="D2125" s="64"/>
      <c r="E2125" s="64"/>
      <c r="I2125" s="31"/>
      <c r="P2125" s="31"/>
      <c r="Q2125" s="31"/>
      <c r="S2125" s="31"/>
      <c r="V2125" s="31"/>
      <c r="X2125" s="31"/>
      <c r="Z2125" s="31"/>
      <c r="AB2125" s="57"/>
    </row>
    <row r="2126" spans="2:28" s="19" customFormat="1" ht="15" hidden="1">
      <c r="B2126" s="64"/>
      <c r="C2126" s="64"/>
      <c r="D2126" s="64"/>
      <c r="E2126" s="64"/>
      <c r="I2126" s="31"/>
      <c r="P2126" s="31"/>
      <c r="Q2126" s="31"/>
      <c r="S2126" s="31"/>
      <c r="V2126" s="31"/>
      <c r="X2126" s="31"/>
      <c r="Z2126" s="31"/>
      <c r="AB2126" s="57"/>
    </row>
    <row r="2127" spans="2:28" s="19" customFormat="1" ht="15" hidden="1">
      <c r="B2127" s="64"/>
      <c r="C2127" s="64"/>
      <c r="D2127" s="64"/>
      <c r="E2127" s="64"/>
      <c r="I2127" s="31"/>
      <c r="P2127" s="31"/>
      <c r="Q2127" s="31"/>
      <c r="S2127" s="31"/>
      <c r="V2127" s="31"/>
      <c r="X2127" s="31"/>
      <c r="Z2127" s="31"/>
      <c r="AB2127" s="57"/>
    </row>
    <row r="2128" spans="2:28" s="19" customFormat="1" ht="15" hidden="1">
      <c r="B2128" s="64"/>
      <c r="C2128" s="64"/>
      <c r="D2128" s="64"/>
      <c r="E2128" s="64"/>
      <c r="I2128" s="31"/>
      <c r="P2128" s="31"/>
      <c r="Q2128" s="31"/>
      <c r="S2128" s="31"/>
      <c r="V2128" s="31"/>
      <c r="X2128" s="31"/>
      <c r="Z2128" s="31"/>
      <c r="AB2128" s="57"/>
    </row>
    <row r="2129" spans="2:28" s="19" customFormat="1" ht="15" hidden="1">
      <c r="B2129" s="64"/>
      <c r="C2129" s="64"/>
      <c r="D2129" s="64"/>
      <c r="E2129" s="64"/>
      <c r="I2129" s="31"/>
      <c r="P2129" s="31"/>
      <c r="Q2129" s="31"/>
      <c r="S2129" s="31"/>
      <c r="V2129" s="31"/>
      <c r="X2129" s="31"/>
      <c r="Z2129" s="31"/>
      <c r="AB2129" s="57"/>
    </row>
    <row r="2130" spans="2:28" s="19" customFormat="1" ht="15" hidden="1">
      <c r="B2130" s="64"/>
      <c r="C2130" s="64"/>
      <c r="D2130" s="64"/>
      <c r="E2130" s="64"/>
      <c r="I2130" s="31"/>
      <c r="P2130" s="31"/>
      <c r="Q2130" s="31"/>
      <c r="S2130" s="31"/>
      <c r="V2130" s="31"/>
      <c r="X2130" s="31"/>
      <c r="Z2130" s="31"/>
      <c r="AB2130" s="57"/>
    </row>
    <row r="2131" spans="2:28" s="19" customFormat="1" ht="15" hidden="1">
      <c r="B2131" s="64"/>
      <c r="C2131" s="64"/>
      <c r="D2131" s="64"/>
      <c r="E2131" s="64"/>
      <c r="I2131" s="31"/>
      <c r="P2131" s="31"/>
      <c r="Q2131" s="31"/>
      <c r="S2131" s="31"/>
      <c r="V2131" s="31"/>
      <c r="X2131" s="31"/>
      <c r="Z2131" s="31"/>
      <c r="AB2131" s="57"/>
    </row>
    <row r="2132" spans="2:28" s="19" customFormat="1" ht="15" hidden="1">
      <c r="B2132" s="64"/>
      <c r="C2132" s="64"/>
      <c r="D2132" s="64"/>
      <c r="E2132" s="64"/>
      <c r="I2132" s="31"/>
      <c r="P2132" s="31"/>
      <c r="Q2132" s="31"/>
      <c r="S2132" s="31"/>
      <c r="V2132" s="31"/>
      <c r="X2132" s="31"/>
      <c r="Z2132" s="31"/>
      <c r="AB2132" s="57"/>
    </row>
    <row r="2133" spans="2:28" s="19" customFormat="1" ht="15" hidden="1">
      <c r="B2133" s="64"/>
      <c r="C2133" s="64"/>
      <c r="D2133" s="64"/>
      <c r="E2133" s="64"/>
      <c r="I2133" s="31"/>
      <c r="P2133" s="31"/>
      <c r="Q2133" s="31"/>
      <c r="S2133" s="31"/>
      <c r="V2133" s="31"/>
      <c r="X2133" s="31"/>
      <c r="Z2133" s="31"/>
      <c r="AB2133" s="57"/>
    </row>
    <row r="2134" spans="2:28" s="19" customFormat="1" ht="15" hidden="1">
      <c r="B2134" s="64"/>
      <c r="C2134" s="64"/>
      <c r="D2134" s="64"/>
      <c r="E2134" s="64"/>
      <c r="I2134" s="31"/>
      <c r="P2134" s="31"/>
      <c r="Q2134" s="31"/>
      <c r="S2134" s="31"/>
      <c r="V2134" s="31"/>
      <c r="X2134" s="31"/>
      <c r="Z2134" s="31"/>
      <c r="AB2134" s="57"/>
    </row>
    <row r="2135" spans="2:28" s="19" customFormat="1" ht="15" hidden="1">
      <c r="B2135" s="64"/>
      <c r="C2135" s="64"/>
      <c r="D2135" s="64"/>
      <c r="E2135" s="64"/>
      <c r="I2135" s="31"/>
      <c r="P2135" s="31"/>
      <c r="Q2135" s="31"/>
      <c r="S2135" s="31"/>
      <c r="V2135" s="31"/>
      <c r="X2135" s="31"/>
      <c r="Z2135" s="31"/>
      <c r="AB2135" s="57"/>
    </row>
    <row r="2136" spans="2:28" s="19" customFormat="1" ht="15" hidden="1">
      <c r="B2136" s="64"/>
      <c r="C2136" s="64"/>
      <c r="D2136" s="64"/>
      <c r="E2136" s="64"/>
      <c r="I2136" s="31"/>
      <c r="P2136" s="31"/>
      <c r="Q2136" s="31"/>
      <c r="S2136" s="31"/>
      <c r="V2136" s="31"/>
      <c r="X2136" s="31"/>
      <c r="Z2136" s="31"/>
      <c r="AB2136" s="57"/>
    </row>
    <row r="2137" spans="2:28" s="19" customFormat="1" ht="15" hidden="1">
      <c r="B2137" s="64"/>
      <c r="C2137" s="64"/>
      <c r="D2137" s="64"/>
      <c r="E2137" s="64"/>
      <c r="I2137" s="31"/>
      <c r="P2137" s="31"/>
      <c r="Q2137" s="31"/>
      <c r="S2137" s="31"/>
      <c r="V2137" s="31"/>
      <c r="X2137" s="31"/>
      <c r="Z2137" s="31"/>
      <c r="AB2137" s="57"/>
    </row>
    <row r="2138" spans="2:28" s="19" customFormat="1" ht="15" hidden="1">
      <c r="B2138" s="64"/>
      <c r="C2138" s="64"/>
      <c r="D2138" s="64"/>
      <c r="E2138" s="64"/>
      <c r="I2138" s="31"/>
      <c r="P2138" s="31"/>
      <c r="Q2138" s="31"/>
      <c r="S2138" s="31"/>
      <c r="V2138" s="31"/>
      <c r="X2138" s="31"/>
      <c r="Z2138" s="31"/>
      <c r="AB2138" s="57"/>
    </row>
    <row r="2139" spans="2:28" s="19" customFormat="1" ht="15" hidden="1">
      <c r="B2139" s="64"/>
      <c r="C2139" s="64"/>
      <c r="D2139" s="64"/>
      <c r="E2139" s="64"/>
      <c r="I2139" s="31"/>
      <c r="P2139" s="31"/>
      <c r="Q2139" s="31"/>
      <c r="S2139" s="31"/>
      <c r="V2139" s="31"/>
      <c r="X2139" s="31"/>
      <c r="Z2139" s="31"/>
      <c r="AB2139" s="57"/>
    </row>
    <row r="2140" spans="2:28" s="19" customFormat="1" ht="15" hidden="1">
      <c r="B2140" s="64"/>
      <c r="C2140" s="64"/>
      <c r="D2140" s="64"/>
      <c r="E2140" s="64"/>
      <c r="I2140" s="31"/>
      <c r="P2140" s="31"/>
      <c r="Q2140" s="31"/>
      <c r="S2140" s="31"/>
      <c r="V2140" s="31"/>
      <c r="X2140" s="31"/>
      <c r="Z2140" s="31"/>
      <c r="AB2140" s="57"/>
    </row>
    <row r="2141" spans="2:28" s="19" customFormat="1" ht="15" hidden="1">
      <c r="B2141" s="64"/>
      <c r="C2141" s="64"/>
      <c r="D2141" s="64"/>
      <c r="E2141" s="64"/>
      <c r="I2141" s="31"/>
      <c r="P2141" s="31"/>
      <c r="Q2141" s="31"/>
      <c r="S2141" s="31"/>
      <c r="V2141" s="31"/>
      <c r="X2141" s="31"/>
      <c r="Z2141" s="31"/>
      <c r="AB2141" s="57"/>
    </row>
    <row r="2142" spans="2:28" s="19" customFormat="1" ht="15" hidden="1">
      <c r="B2142" s="64"/>
      <c r="C2142" s="64"/>
      <c r="D2142" s="64"/>
      <c r="E2142" s="64"/>
      <c r="I2142" s="31"/>
      <c r="P2142" s="31"/>
      <c r="Q2142" s="31"/>
      <c r="S2142" s="31"/>
      <c r="V2142" s="31"/>
      <c r="X2142" s="31"/>
      <c r="Z2142" s="31"/>
      <c r="AB2142" s="57"/>
    </row>
    <row r="2143" spans="2:28" s="19" customFormat="1" ht="15" hidden="1">
      <c r="B2143" s="64"/>
      <c r="C2143" s="64"/>
      <c r="D2143" s="64"/>
      <c r="E2143" s="64"/>
      <c r="I2143" s="31"/>
      <c r="P2143" s="31"/>
      <c r="Q2143" s="31"/>
      <c r="S2143" s="31"/>
      <c r="V2143" s="31"/>
      <c r="X2143" s="31"/>
      <c r="Z2143" s="31"/>
      <c r="AB2143" s="57"/>
    </row>
    <row r="2144" spans="2:28" s="19" customFormat="1" ht="15" hidden="1">
      <c r="B2144" s="64"/>
      <c r="C2144" s="64"/>
      <c r="D2144" s="64"/>
      <c r="E2144" s="64"/>
      <c r="I2144" s="31"/>
      <c r="P2144" s="31"/>
      <c r="Q2144" s="31"/>
      <c r="S2144" s="31"/>
      <c r="V2144" s="31"/>
      <c r="X2144" s="31"/>
      <c r="Z2144" s="31"/>
      <c r="AB2144" s="57"/>
    </row>
    <row r="2145" spans="1:28" s="19" customFormat="1" ht="15" hidden="1">
      <c r="B2145" s="64"/>
      <c r="C2145" s="64"/>
      <c r="D2145" s="64"/>
      <c r="E2145" s="64"/>
      <c r="I2145" s="31"/>
      <c r="P2145" s="31"/>
      <c r="Q2145" s="31"/>
      <c r="S2145" s="31"/>
      <c r="V2145" s="31"/>
      <c r="X2145" s="31"/>
      <c r="Z2145" s="31"/>
      <c r="AB2145" s="57"/>
    </row>
    <row r="2146" spans="1:28" s="19" customFormat="1" ht="15" hidden="1">
      <c r="B2146" s="64"/>
      <c r="C2146" s="64"/>
      <c r="D2146" s="64"/>
      <c r="E2146" s="64"/>
      <c r="I2146" s="31"/>
      <c r="P2146" s="31"/>
      <c r="Q2146" s="31"/>
      <c r="S2146" s="31"/>
      <c r="V2146" s="31"/>
      <c r="X2146" s="31"/>
      <c r="Z2146" s="31"/>
      <c r="AB2146" s="57"/>
    </row>
    <row r="2147" spans="1:28" s="19" customFormat="1" ht="15" hidden="1">
      <c r="B2147" s="64"/>
      <c r="C2147" s="64"/>
      <c r="D2147" s="64"/>
      <c r="E2147" s="64"/>
      <c r="I2147" s="31"/>
      <c r="P2147" s="31"/>
      <c r="Q2147" s="31"/>
      <c r="S2147" s="31"/>
      <c r="V2147" s="31"/>
      <c r="X2147" s="31"/>
      <c r="Z2147" s="31"/>
      <c r="AB2147" s="57"/>
    </row>
    <row r="2148" spans="1:28" s="19" customFormat="1" ht="15" hidden="1">
      <c r="B2148" s="64"/>
      <c r="C2148" s="64"/>
      <c r="D2148" s="64"/>
      <c r="E2148" s="64"/>
      <c r="I2148" s="31"/>
      <c r="P2148" s="31"/>
      <c r="Q2148" s="31"/>
      <c r="S2148" s="31"/>
      <c r="V2148" s="31"/>
      <c r="X2148" s="31"/>
      <c r="Z2148" s="31"/>
      <c r="AB2148" s="57"/>
    </row>
    <row r="2149" spans="1:28" s="19" customFormat="1" ht="15" hidden="1">
      <c r="B2149" s="64"/>
      <c r="C2149" s="64"/>
      <c r="D2149" s="64"/>
      <c r="E2149" s="64"/>
      <c r="I2149" s="31"/>
      <c r="P2149" s="31"/>
      <c r="Q2149" s="31"/>
      <c r="S2149" s="31"/>
      <c r="V2149" s="31"/>
      <c r="X2149" s="31"/>
      <c r="Z2149" s="31"/>
      <c r="AB2149" s="57"/>
    </row>
    <row r="2150" spans="1:28" s="19" customFormat="1" ht="15" hidden="1">
      <c r="B2150" s="64"/>
      <c r="C2150" s="64"/>
      <c r="D2150" s="64"/>
      <c r="E2150" s="64"/>
      <c r="I2150" s="31"/>
      <c r="P2150" s="31"/>
      <c r="Q2150" s="31"/>
      <c r="S2150" s="31"/>
      <c r="V2150" s="31"/>
      <c r="X2150" s="31"/>
      <c r="Z2150" s="31"/>
      <c r="AB2150" s="57"/>
    </row>
    <row r="2151" spans="1:28" s="19" customFormat="1" ht="15" hidden="1">
      <c r="B2151" s="64"/>
      <c r="C2151" s="64"/>
      <c r="D2151" s="64"/>
      <c r="E2151" s="64"/>
      <c r="I2151" s="31"/>
      <c r="P2151" s="31"/>
      <c r="Q2151" s="31"/>
      <c r="S2151" s="31"/>
      <c r="V2151" s="31"/>
      <c r="X2151" s="31"/>
      <c r="Z2151" s="31"/>
      <c r="AB2151" s="57"/>
    </row>
    <row r="2152" spans="1:28" s="19" customFormat="1" ht="15" hidden="1">
      <c r="B2152" s="64"/>
      <c r="C2152" s="64"/>
      <c r="D2152" s="64"/>
      <c r="E2152" s="64"/>
      <c r="I2152" s="31"/>
      <c r="P2152" s="31"/>
      <c r="Q2152" s="31"/>
      <c r="S2152" s="31"/>
      <c r="V2152" s="31"/>
      <c r="X2152" s="31"/>
      <c r="Z2152" s="31"/>
      <c r="AB2152" s="57"/>
    </row>
    <row r="2153" spans="1:28" s="19" customFormat="1" ht="15" hidden="1">
      <c r="B2153" s="64"/>
      <c r="C2153" s="64"/>
      <c r="D2153" s="64"/>
      <c r="E2153" s="64"/>
      <c r="I2153" s="31"/>
      <c r="P2153" s="31"/>
      <c r="Q2153" s="31"/>
      <c r="S2153" s="31"/>
      <c r="V2153" s="31"/>
      <c r="X2153" s="31"/>
      <c r="Z2153" s="31"/>
      <c r="AB2153" s="57"/>
    </row>
    <row r="2154" spans="1:28" s="19" customFormat="1" ht="15" hidden="1">
      <c r="B2154" s="64"/>
      <c r="C2154" s="64"/>
      <c r="D2154" s="64"/>
      <c r="E2154" s="64"/>
      <c r="I2154" s="31"/>
      <c r="P2154" s="31"/>
      <c r="Q2154" s="31"/>
      <c r="S2154" s="31"/>
      <c r="V2154" s="31"/>
      <c r="X2154" s="31"/>
      <c r="Z2154" s="31"/>
      <c r="AB2154" s="57"/>
    </row>
    <row r="2155" spans="1:28" s="19" customFormat="1" ht="15" hidden="1">
      <c r="B2155" s="64"/>
      <c r="C2155" s="64"/>
      <c r="D2155" s="64"/>
      <c r="E2155" s="64"/>
      <c r="I2155" s="31"/>
      <c r="P2155" s="31"/>
      <c r="Q2155" s="31"/>
      <c r="S2155" s="31"/>
      <c r="V2155" s="31"/>
      <c r="X2155" s="31"/>
      <c r="Z2155" s="31"/>
      <c r="AB2155" s="57"/>
    </row>
    <row r="2156" spans="1:28" s="19" customFormat="1" ht="15" hidden="1">
      <c r="B2156" s="64"/>
      <c r="C2156" s="64"/>
      <c r="D2156" s="64"/>
      <c r="E2156" s="64"/>
      <c r="I2156" s="31"/>
      <c r="P2156" s="31"/>
      <c r="Q2156" s="31"/>
      <c r="S2156" s="31"/>
      <c r="V2156" s="31"/>
      <c r="X2156" s="31"/>
      <c r="Z2156" s="31"/>
      <c r="AB2156" s="57"/>
    </row>
    <row r="2157" spans="1:28" s="19" customFormat="1" ht="15" hidden="1">
      <c r="B2157" s="64"/>
      <c r="C2157" s="64"/>
      <c r="D2157" s="64"/>
      <c r="E2157" s="64"/>
      <c r="I2157" s="31"/>
      <c r="P2157" s="31"/>
      <c r="Q2157" s="31"/>
      <c r="S2157" s="31"/>
      <c r="V2157" s="31"/>
      <c r="X2157" s="31"/>
      <c r="Z2157" s="31"/>
      <c r="AB2157" s="57"/>
    </row>
    <row r="2158" spans="1:28" s="19" customFormat="1" ht="15" hidden="1">
      <c r="B2158" s="64"/>
      <c r="C2158" s="64"/>
      <c r="D2158" s="64"/>
      <c r="E2158" s="64"/>
      <c r="I2158" s="31"/>
      <c r="P2158" s="31"/>
      <c r="Q2158" s="31"/>
      <c r="S2158" s="31"/>
      <c r="V2158" s="31"/>
      <c r="X2158" s="31"/>
      <c r="Z2158" s="31"/>
      <c r="AB2158" s="57"/>
    </row>
    <row r="2159" spans="1:28" s="19" customFormat="1" ht="15" hidden="1">
      <c r="B2159" s="64"/>
      <c r="C2159" s="64"/>
      <c r="D2159" s="64"/>
      <c r="E2159" s="64"/>
      <c r="I2159" s="31"/>
      <c r="P2159" s="31"/>
      <c r="Q2159" s="31"/>
      <c r="S2159" s="31"/>
      <c r="V2159" s="31"/>
      <c r="X2159" s="31"/>
      <c r="Z2159" s="31"/>
      <c r="AB2159" s="57"/>
    </row>
    <row r="2160" spans="1:28" s="65" customFormat="1" ht="15" hidden="1">
      <c r="A2160" s="19"/>
      <c r="B2160" s="64"/>
      <c r="C2160" s="64"/>
      <c r="D2160" s="64"/>
      <c r="E2160" s="64"/>
      <c r="F2160" s="19"/>
      <c r="G2160" s="19"/>
      <c r="H2160" s="19"/>
      <c r="I2160" s="14"/>
      <c r="M2160" s="19"/>
      <c r="N2160" s="19"/>
      <c r="O2160" s="19"/>
      <c r="P2160" s="31"/>
      <c r="Q2160" s="31"/>
      <c r="S2160" s="14"/>
      <c r="V2160" s="14"/>
      <c r="X2160" s="14"/>
      <c r="Z2160" s="14"/>
      <c r="AB2160" s="66"/>
    </row>
    <row r="2161" spans="1:28" s="65" customFormat="1" ht="15" hidden="1">
      <c r="A2161" s="19"/>
      <c r="B2161" s="64"/>
      <c r="C2161" s="64"/>
      <c r="D2161" s="64"/>
      <c r="E2161" s="64"/>
      <c r="F2161" s="19"/>
      <c r="G2161" s="19"/>
      <c r="H2161" s="19"/>
      <c r="I2161" s="14"/>
      <c r="P2161" s="14"/>
      <c r="Q2161" s="14"/>
      <c r="S2161" s="14"/>
      <c r="V2161" s="14"/>
      <c r="X2161" s="14"/>
      <c r="Z2161" s="14"/>
      <c r="AB2161" s="66"/>
    </row>
    <row r="2162" spans="1:28" s="65" customFormat="1" ht="15" hidden="1">
      <c r="A2162" s="19"/>
      <c r="B2162" s="64"/>
      <c r="C2162" s="64"/>
      <c r="D2162" s="64"/>
      <c r="E2162" s="64"/>
      <c r="F2162" s="19"/>
      <c r="G2162" s="19"/>
      <c r="H2162" s="19"/>
      <c r="I2162" s="14"/>
      <c r="P2162" s="14"/>
      <c r="Q2162" s="14"/>
      <c r="S2162" s="14"/>
      <c r="V2162" s="14"/>
      <c r="X2162" s="14"/>
      <c r="Z2162" s="14"/>
      <c r="AB2162" s="66"/>
    </row>
    <row r="2163" spans="1:28" s="65" customFormat="1" ht="15" hidden="1">
      <c r="A2163" s="19"/>
      <c r="B2163" s="64"/>
      <c r="C2163" s="64"/>
      <c r="D2163" s="64"/>
      <c r="E2163" s="64"/>
      <c r="F2163" s="19"/>
      <c r="G2163" s="19"/>
      <c r="H2163" s="19"/>
      <c r="I2163" s="14"/>
      <c r="P2163" s="14"/>
      <c r="Q2163" s="14"/>
      <c r="S2163" s="14"/>
      <c r="V2163" s="14"/>
      <c r="X2163" s="14"/>
      <c r="Z2163" s="14"/>
      <c r="AB2163" s="66"/>
    </row>
    <row r="2164" spans="1:28" s="65" customFormat="1" ht="15" hidden="1">
      <c r="A2164" s="19"/>
      <c r="B2164" s="64"/>
      <c r="C2164" s="64"/>
      <c r="D2164" s="64"/>
      <c r="E2164" s="64"/>
      <c r="F2164" s="19"/>
      <c r="G2164" s="19"/>
      <c r="H2164" s="19"/>
      <c r="I2164" s="14"/>
      <c r="P2164" s="14"/>
      <c r="Q2164" s="14"/>
      <c r="S2164" s="14"/>
      <c r="V2164" s="14"/>
      <c r="X2164" s="14"/>
      <c r="Z2164" s="14"/>
      <c r="AB2164" s="66"/>
    </row>
    <row r="2165" spans="1:28" s="65" customFormat="1" ht="15" hidden="1">
      <c r="A2165" s="19"/>
      <c r="B2165" s="64"/>
      <c r="C2165" s="64"/>
      <c r="D2165" s="64"/>
      <c r="E2165" s="64"/>
      <c r="F2165" s="19"/>
      <c r="G2165" s="19"/>
      <c r="H2165" s="19"/>
      <c r="I2165" s="14"/>
      <c r="P2165" s="14"/>
      <c r="Q2165" s="14"/>
      <c r="S2165" s="14"/>
      <c r="V2165" s="14"/>
      <c r="X2165" s="14"/>
      <c r="Z2165" s="14"/>
      <c r="AB2165" s="66"/>
    </row>
    <row r="2166" spans="1:28" s="65" customFormat="1" ht="15" hidden="1">
      <c r="A2166" s="19"/>
      <c r="B2166" s="64"/>
      <c r="C2166" s="64"/>
      <c r="D2166" s="64"/>
      <c r="E2166" s="64"/>
      <c r="F2166" s="19"/>
      <c r="G2166" s="19"/>
      <c r="H2166" s="19"/>
      <c r="I2166" s="14"/>
      <c r="P2166" s="14"/>
      <c r="Q2166" s="14"/>
      <c r="S2166" s="14"/>
      <c r="V2166" s="14"/>
      <c r="X2166" s="14"/>
      <c r="Z2166" s="14"/>
      <c r="AB2166" s="66"/>
    </row>
    <row r="2167" spans="1:28" s="65" customFormat="1" ht="15" hidden="1">
      <c r="A2167" s="19"/>
      <c r="B2167" s="64"/>
      <c r="C2167" s="64"/>
      <c r="D2167" s="64"/>
      <c r="E2167" s="64"/>
      <c r="F2167" s="19"/>
      <c r="G2167" s="19"/>
      <c r="H2167" s="19"/>
      <c r="I2167" s="14"/>
      <c r="P2167" s="14"/>
      <c r="Q2167" s="14"/>
      <c r="S2167" s="14"/>
      <c r="V2167" s="14"/>
      <c r="X2167" s="14"/>
      <c r="Z2167" s="14"/>
      <c r="AB2167" s="66"/>
    </row>
    <row r="2168" spans="1:28" s="65" customFormat="1" ht="15" hidden="1">
      <c r="A2168" s="19"/>
      <c r="B2168" s="64"/>
      <c r="C2168" s="64"/>
      <c r="D2168" s="64"/>
      <c r="E2168" s="64"/>
      <c r="F2168" s="19"/>
      <c r="G2168" s="19"/>
      <c r="H2168" s="19"/>
      <c r="I2168" s="14"/>
      <c r="P2168" s="14"/>
      <c r="Q2168" s="14"/>
      <c r="S2168" s="14"/>
      <c r="V2168" s="14"/>
      <c r="X2168" s="14"/>
      <c r="Z2168" s="14"/>
      <c r="AB2168" s="66"/>
    </row>
    <row r="2169" spans="1:28" s="65" customFormat="1" ht="15" hidden="1">
      <c r="A2169" s="19"/>
      <c r="B2169" s="64"/>
      <c r="C2169" s="64"/>
      <c r="D2169" s="64"/>
      <c r="E2169" s="64"/>
      <c r="F2169" s="19"/>
      <c r="G2169" s="19"/>
      <c r="H2169" s="19"/>
      <c r="I2169" s="14"/>
      <c r="P2169" s="14"/>
      <c r="Q2169" s="14"/>
      <c r="S2169" s="14"/>
      <c r="V2169" s="14"/>
      <c r="X2169" s="14"/>
      <c r="Z2169" s="14"/>
      <c r="AB2169" s="66"/>
    </row>
    <row r="2170" spans="1:28" s="65" customFormat="1" ht="15" hidden="1">
      <c r="A2170" s="19"/>
      <c r="B2170" s="64"/>
      <c r="C2170" s="64"/>
      <c r="D2170" s="64"/>
      <c r="E2170" s="64"/>
      <c r="F2170" s="19"/>
      <c r="G2170" s="19"/>
      <c r="H2170" s="19"/>
      <c r="I2170" s="14"/>
      <c r="P2170" s="14"/>
      <c r="Q2170" s="14"/>
      <c r="S2170" s="14"/>
      <c r="V2170" s="14"/>
      <c r="X2170" s="14"/>
      <c r="Z2170" s="14"/>
      <c r="AB2170" s="66"/>
    </row>
    <row r="2171" spans="1:28" s="65" customFormat="1" ht="15" hidden="1">
      <c r="A2171" s="19"/>
      <c r="B2171" s="64"/>
      <c r="C2171" s="64"/>
      <c r="D2171" s="64"/>
      <c r="E2171" s="64"/>
      <c r="F2171" s="19"/>
      <c r="G2171" s="19"/>
      <c r="H2171" s="19"/>
      <c r="I2171" s="14"/>
      <c r="P2171" s="14"/>
      <c r="Q2171" s="14"/>
      <c r="S2171" s="14"/>
      <c r="V2171" s="14"/>
      <c r="X2171" s="14"/>
      <c r="Z2171" s="14"/>
      <c r="AB2171" s="66"/>
    </row>
    <row r="2172" spans="1:28" s="65" customFormat="1" ht="15" hidden="1">
      <c r="A2172" s="19"/>
      <c r="B2172" s="64"/>
      <c r="C2172" s="64"/>
      <c r="D2172" s="64"/>
      <c r="E2172" s="64"/>
      <c r="F2172" s="19"/>
      <c r="G2172" s="19"/>
      <c r="H2172" s="19"/>
      <c r="I2172" s="14"/>
      <c r="P2172" s="14"/>
      <c r="Q2172" s="14"/>
      <c r="S2172" s="14"/>
      <c r="V2172" s="14"/>
      <c r="X2172" s="14"/>
      <c r="Z2172" s="14"/>
      <c r="AB2172" s="66"/>
    </row>
    <row r="2173" spans="1:28" s="65" customFormat="1" ht="15" hidden="1">
      <c r="A2173" s="19"/>
      <c r="B2173" s="64"/>
      <c r="C2173" s="64"/>
      <c r="D2173" s="64"/>
      <c r="E2173" s="64"/>
      <c r="F2173" s="19"/>
      <c r="G2173" s="19"/>
      <c r="H2173" s="19"/>
      <c r="I2173" s="14"/>
      <c r="P2173" s="14"/>
      <c r="Q2173" s="14"/>
      <c r="S2173" s="14"/>
      <c r="V2173" s="14"/>
      <c r="X2173" s="14"/>
      <c r="Z2173" s="14"/>
      <c r="AB2173" s="66"/>
    </row>
    <row r="2174" spans="1:28" s="65" customFormat="1" ht="15" hidden="1">
      <c r="A2174" s="19"/>
      <c r="B2174" s="64"/>
      <c r="C2174" s="64"/>
      <c r="D2174" s="64"/>
      <c r="E2174" s="64"/>
      <c r="F2174" s="19"/>
      <c r="G2174" s="19"/>
      <c r="H2174" s="19"/>
      <c r="I2174" s="14"/>
      <c r="P2174" s="14"/>
      <c r="Q2174" s="14"/>
      <c r="S2174" s="14"/>
      <c r="V2174" s="14"/>
      <c r="X2174" s="14"/>
      <c r="Z2174" s="14"/>
      <c r="AB2174" s="66"/>
    </row>
    <row r="2175" spans="1:28" s="65" customFormat="1" ht="15" hidden="1">
      <c r="A2175" s="19"/>
      <c r="B2175" s="64"/>
      <c r="C2175" s="64"/>
      <c r="D2175" s="64"/>
      <c r="E2175" s="64"/>
      <c r="F2175" s="19"/>
      <c r="G2175" s="19"/>
      <c r="H2175" s="19"/>
      <c r="I2175" s="14"/>
      <c r="P2175" s="14"/>
      <c r="Q2175" s="14"/>
      <c r="S2175" s="14"/>
      <c r="V2175" s="14"/>
      <c r="X2175" s="14"/>
      <c r="Z2175" s="14"/>
      <c r="AB2175" s="66"/>
    </row>
    <row r="2176" spans="1:28" s="65" customFormat="1" ht="15" hidden="1">
      <c r="A2176" s="19"/>
      <c r="B2176" s="64"/>
      <c r="C2176" s="64"/>
      <c r="D2176" s="64"/>
      <c r="E2176" s="64"/>
      <c r="F2176" s="19"/>
      <c r="G2176" s="19"/>
      <c r="H2176" s="19"/>
      <c r="I2176" s="14"/>
      <c r="P2176" s="14"/>
      <c r="Q2176" s="14"/>
      <c r="S2176" s="14"/>
      <c r="V2176" s="14"/>
      <c r="X2176" s="14"/>
      <c r="Z2176" s="14"/>
      <c r="AB2176" s="66"/>
    </row>
    <row r="2177" spans="1:28" s="65" customFormat="1" ht="15" hidden="1">
      <c r="A2177" s="19"/>
      <c r="B2177" s="64"/>
      <c r="C2177" s="64"/>
      <c r="D2177" s="64"/>
      <c r="E2177" s="64"/>
      <c r="F2177" s="19"/>
      <c r="G2177" s="19"/>
      <c r="H2177" s="19"/>
      <c r="I2177" s="14"/>
      <c r="P2177" s="14"/>
      <c r="Q2177" s="14"/>
      <c r="S2177" s="14"/>
      <c r="V2177" s="14"/>
      <c r="X2177" s="14"/>
      <c r="Z2177" s="14"/>
      <c r="AB2177" s="66"/>
    </row>
    <row r="2178" spans="1:28" s="65" customFormat="1" ht="15" hidden="1">
      <c r="A2178" s="19"/>
      <c r="B2178" s="64"/>
      <c r="C2178" s="64"/>
      <c r="D2178" s="64"/>
      <c r="E2178" s="64"/>
      <c r="F2178" s="19"/>
      <c r="G2178" s="19"/>
      <c r="H2178" s="19"/>
      <c r="I2178" s="14"/>
      <c r="P2178" s="14"/>
      <c r="Q2178" s="14"/>
      <c r="S2178" s="14"/>
      <c r="V2178" s="14"/>
      <c r="X2178" s="14"/>
      <c r="Z2178" s="14"/>
      <c r="AB2178" s="66"/>
    </row>
    <row r="2179" spans="1:28" s="65" customFormat="1" ht="15" hidden="1">
      <c r="A2179" s="19"/>
      <c r="B2179" s="64"/>
      <c r="C2179" s="64"/>
      <c r="D2179" s="64"/>
      <c r="E2179" s="64"/>
      <c r="F2179" s="19"/>
      <c r="G2179" s="19"/>
      <c r="H2179" s="19"/>
      <c r="I2179" s="14"/>
      <c r="P2179" s="14"/>
      <c r="Q2179" s="14"/>
      <c r="S2179" s="14"/>
      <c r="V2179" s="14"/>
      <c r="X2179" s="14"/>
      <c r="Z2179" s="14"/>
      <c r="AB2179" s="66"/>
    </row>
    <row r="2180" spans="1:28" s="65" customFormat="1" ht="15" hidden="1">
      <c r="A2180" s="19"/>
      <c r="B2180" s="64"/>
      <c r="C2180" s="64"/>
      <c r="D2180" s="64"/>
      <c r="E2180" s="64"/>
      <c r="F2180" s="19"/>
      <c r="G2180" s="19"/>
      <c r="H2180" s="19"/>
      <c r="I2180" s="14"/>
      <c r="P2180" s="14"/>
      <c r="Q2180" s="14"/>
      <c r="S2180" s="14"/>
      <c r="V2180" s="14"/>
      <c r="X2180" s="14"/>
      <c r="Z2180" s="14"/>
      <c r="AB2180" s="66"/>
    </row>
    <row r="2181" spans="1:28" s="65" customFormat="1" ht="15" hidden="1">
      <c r="A2181" s="19"/>
      <c r="B2181" s="64"/>
      <c r="C2181" s="64"/>
      <c r="D2181" s="64"/>
      <c r="E2181" s="64"/>
      <c r="F2181" s="19"/>
      <c r="G2181" s="19"/>
      <c r="H2181" s="19"/>
      <c r="I2181" s="14"/>
      <c r="P2181" s="14"/>
      <c r="Q2181" s="14"/>
      <c r="S2181" s="14"/>
      <c r="V2181" s="14"/>
      <c r="X2181" s="14"/>
      <c r="Z2181" s="14"/>
      <c r="AB2181" s="66"/>
    </row>
    <row r="2182" spans="1:28" s="65" customFormat="1" ht="15" hidden="1">
      <c r="A2182" s="19"/>
      <c r="B2182" s="64"/>
      <c r="C2182" s="64"/>
      <c r="D2182" s="64"/>
      <c r="E2182" s="64"/>
      <c r="F2182" s="19"/>
      <c r="G2182" s="19"/>
      <c r="H2182" s="19"/>
      <c r="I2182" s="14"/>
      <c r="P2182" s="14"/>
      <c r="Q2182" s="14"/>
      <c r="S2182" s="14"/>
      <c r="V2182" s="14"/>
      <c r="X2182" s="14"/>
      <c r="Z2182" s="14"/>
      <c r="AB2182" s="66"/>
    </row>
    <row r="2183" spans="1:28" s="65" customFormat="1" ht="15" hidden="1">
      <c r="A2183" s="19"/>
      <c r="B2183" s="64"/>
      <c r="C2183" s="64"/>
      <c r="D2183" s="64"/>
      <c r="E2183" s="64"/>
      <c r="F2183" s="19"/>
      <c r="G2183" s="19"/>
      <c r="H2183" s="19"/>
      <c r="I2183" s="14"/>
      <c r="P2183" s="14"/>
      <c r="Q2183" s="14"/>
      <c r="S2183" s="14"/>
      <c r="V2183" s="14"/>
      <c r="X2183" s="14"/>
      <c r="Z2183" s="14"/>
      <c r="AB2183" s="66"/>
    </row>
    <row r="2184" spans="1:28" s="65" customFormat="1" ht="15" hidden="1">
      <c r="A2184" s="19"/>
      <c r="B2184" s="64"/>
      <c r="C2184" s="64"/>
      <c r="D2184" s="64"/>
      <c r="E2184" s="64"/>
      <c r="F2184" s="19"/>
      <c r="G2184" s="19"/>
      <c r="H2184" s="19"/>
      <c r="I2184" s="14"/>
      <c r="P2184" s="14"/>
      <c r="Q2184" s="14"/>
      <c r="S2184" s="14"/>
      <c r="V2184" s="14"/>
      <c r="X2184" s="14"/>
      <c r="Z2184" s="14"/>
      <c r="AB2184" s="66"/>
    </row>
    <row r="2185" spans="1:28" s="65" customFormat="1" ht="15" hidden="1">
      <c r="A2185" s="19"/>
      <c r="B2185" s="64"/>
      <c r="C2185" s="64"/>
      <c r="D2185" s="64"/>
      <c r="E2185" s="64"/>
      <c r="F2185" s="19"/>
      <c r="G2185" s="19"/>
      <c r="H2185" s="19"/>
      <c r="I2185" s="14"/>
      <c r="P2185" s="14"/>
      <c r="Q2185" s="14"/>
      <c r="S2185" s="14"/>
      <c r="V2185" s="14"/>
      <c r="X2185" s="14"/>
      <c r="Z2185" s="14"/>
      <c r="AB2185" s="66"/>
    </row>
    <row r="2186" spans="1:28" s="65" customFormat="1" ht="15" hidden="1">
      <c r="A2186" s="19"/>
      <c r="B2186" s="64"/>
      <c r="C2186" s="64"/>
      <c r="D2186" s="64"/>
      <c r="E2186" s="64"/>
      <c r="F2186" s="19"/>
      <c r="G2186" s="19"/>
      <c r="H2186" s="19"/>
      <c r="I2186" s="14"/>
      <c r="P2186" s="14"/>
      <c r="Q2186" s="14"/>
      <c r="S2186" s="14"/>
      <c r="V2186" s="14"/>
      <c r="X2186" s="14"/>
      <c r="Z2186" s="14"/>
      <c r="AB2186" s="66"/>
    </row>
    <row r="2187" spans="1:28" s="65" customFormat="1" ht="15" hidden="1">
      <c r="A2187" s="19"/>
      <c r="B2187" s="64"/>
      <c r="C2187" s="64"/>
      <c r="D2187" s="64"/>
      <c r="E2187" s="64"/>
      <c r="F2187" s="19"/>
      <c r="G2187" s="19"/>
      <c r="H2187" s="19"/>
      <c r="I2187" s="14"/>
      <c r="P2187" s="14"/>
      <c r="Q2187" s="14"/>
      <c r="S2187" s="14"/>
      <c r="V2187" s="14"/>
      <c r="X2187" s="14"/>
      <c r="Z2187" s="14"/>
      <c r="AB2187" s="66"/>
    </row>
    <row r="2188" spans="1:28" s="65" customFormat="1" ht="15" hidden="1">
      <c r="A2188" s="19"/>
      <c r="B2188" s="64"/>
      <c r="C2188" s="64"/>
      <c r="D2188" s="64"/>
      <c r="E2188" s="64"/>
      <c r="F2188" s="19"/>
      <c r="G2188" s="19"/>
      <c r="H2188" s="19"/>
      <c r="I2188" s="14"/>
      <c r="P2188" s="14"/>
      <c r="Q2188" s="14"/>
      <c r="S2188" s="14"/>
      <c r="V2188" s="14"/>
      <c r="X2188" s="14"/>
      <c r="Z2188" s="14"/>
      <c r="AB2188" s="66"/>
    </row>
    <row r="2189" spans="1:28" s="65" customFormat="1" ht="15" hidden="1">
      <c r="A2189" s="19"/>
      <c r="B2189" s="64"/>
      <c r="C2189" s="64"/>
      <c r="D2189" s="64"/>
      <c r="E2189" s="64"/>
      <c r="F2189" s="19"/>
      <c r="G2189" s="19"/>
      <c r="H2189" s="19"/>
      <c r="I2189" s="14"/>
      <c r="P2189" s="14"/>
      <c r="Q2189" s="14"/>
      <c r="S2189" s="14"/>
      <c r="V2189" s="14"/>
      <c r="X2189" s="14"/>
      <c r="Z2189" s="14"/>
      <c r="AB2189" s="66"/>
    </row>
    <row r="2190" spans="1:28" s="65" customFormat="1" ht="15" hidden="1">
      <c r="A2190" s="19"/>
      <c r="B2190" s="64"/>
      <c r="C2190" s="64"/>
      <c r="D2190" s="64"/>
      <c r="E2190" s="64"/>
      <c r="F2190" s="19"/>
      <c r="G2190" s="19"/>
      <c r="H2190" s="19"/>
      <c r="I2190" s="14"/>
      <c r="P2190" s="14"/>
      <c r="Q2190" s="14"/>
      <c r="S2190" s="14"/>
      <c r="V2190" s="14"/>
      <c r="X2190" s="14"/>
      <c r="Z2190" s="14"/>
      <c r="AB2190" s="66"/>
    </row>
    <row r="2191" spans="1:28" s="65" customFormat="1" ht="15" hidden="1">
      <c r="A2191" s="19"/>
      <c r="B2191" s="64"/>
      <c r="C2191" s="64"/>
      <c r="D2191" s="64"/>
      <c r="E2191" s="64"/>
      <c r="F2191" s="19"/>
      <c r="G2191" s="19"/>
      <c r="H2191" s="19"/>
      <c r="I2191" s="14"/>
      <c r="P2191" s="14"/>
      <c r="Q2191" s="14"/>
      <c r="S2191" s="14"/>
      <c r="V2191" s="14"/>
      <c r="X2191" s="14"/>
      <c r="Z2191" s="14"/>
      <c r="AB2191" s="66"/>
    </row>
    <row r="2192" spans="1:28" s="65" customFormat="1" ht="15" hidden="1">
      <c r="A2192" s="19"/>
      <c r="B2192" s="64"/>
      <c r="C2192" s="64"/>
      <c r="D2192" s="64"/>
      <c r="E2192" s="64"/>
      <c r="F2192" s="19"/>
      <c r="G2192" s="19"/>
      <c r="H2192" s="19"/>
      <c r="I2192" s="14"/>
      <c r="P2192" s="14"/>
      <c r="Q2192" s="14"/>
      <c r="S2192" s="14"/>
      <c r="V2192" s="14"/>
      <c r="X2192" s="14"/>
      <c r="Z2192" s="14"/>
      <c r="AB2192" s="66"/>
    </row>
    <row r="2193" spans="1:28" s="65" customFormat="1" ht="15" hidden="1">
      <c r="A2193" s="19"/>
      <c r="B2193" s="64"/>
      <c r="C2193" s="64"/>
      <c r="D2193" s="64"/>
      <c r="E2193" s="64"/>
      <c r="F2193" s="19"/>
      <c r="G2193" s="19"/>
      <c r="H2193" s="19"/>
      <c r="I2193" s="14"/>
      <c r="P2193" s="14"/>
      <c r="Q2193" s="14"/>
      <c r="S2193" s="14"/>
      <c r="V2193" s="14"/>
      <c r="X2193" s="14"/>
      <c r="Z2193" s="14"/>
      <c r="AB2193" s="66"/>
    </row>
    <row r="2194" spans="1:28" s="65" customFormat="1" ht="15" hidden="1">
      <c r="A2194" s="19"/>
      <c r="B2194" s="64"/>
      <c r="C2194" s="64"/>
      <c r="D2194" s="64"/>
      <c r="E2194" s="64"/>
      <c r="F2194" s="19"/>
      <c r="G2194" s="19"/>
      <c r="H2194" s="19"/>
      <c r="I2194" s="14"/>
      <c r="P2194" s="14"/>
      <c r="Q2194" s="14"/>
      <c r="S2194" s="14"/>
      <c r="V2194" s="14"/>
      <c r="X2194" s="14"/>
      <c r="Z2194" s="14"/>
      <c r="AB2194" s="66"/>
    </row>
    <row r="2195" spans="1:28" s="65" customFormat="1" ht="15" hidden="1">
      <c r="A2195" s="19"/>
      <c r="B2195" s="64"/>
      <c r="C2195" s="64"/>
      <c r="D2195" s="64"/>
      <c r="E2195" s="64"/>
      <c r="F2195" s="19"/>
      <c r="G2195" s="19"/>
      <c r="H2195" s="19"/>
      <c r="I2195" s="14"/>
      <c r="P2195" s="14"/>
      <c r="Q2195" s="14"/>
      <c r="S2195" s="14"/>
      <c r="V2195" s="14"/>
      <c r="X2195" s="14"/>
      <c r="Z2195" s="14"/>
      <c r="AB2195" s="66"/>
    </row>
    <row r="2196" spans="1:28" s="65" customFormat="1" ht="15" hidden="1">
      <c r="A2196" s="19"/>
      <c r="B2196" s="64"/>
      <c r="C2196" s="64"/>
      <c r="D2196" s="64"/>
      <c r="E2196" s="64"/>
      <c r="F2196" s="19"/>
      <c r="G2196" s="19"/>
      <c r="H2196" s="19"/>
      <c r="I2196" s="14"/>
      <c r="P2196" s="14"/>
      <c r="Q2196" s="14"/>
      <c r="S2196" s="14"/>
      <c r="V2196" s="14"/>
      <c r="X2196" s="14"/>
      <c r="Z2196" s="14"/>
      <c r="AB2196" s="66"/>
    </row>
    <row r="2197" spans="1:28" s="65" customFormat="1" ht="15" hidden="1">
      <c r="A2197" s="19"/>
      <c r="B2197" s="64"/>
      <c r="C2197" s="64"/>
      <c r="D2197" s="64"/>
      <c r="E2197" s="64"/>
      <c r="F2197" s="19"/>
      <c r="G2197" s="19"/>
      <c r="H2197" s="19"/>
      <c r="I2197" s="14"/>
      <c r="P2197" s="14"/>
      <c r="Q2197" s="14"/>
      <c r="S2197" s="14"/>
      <c r="V2197" s="14"/>
      <c r="X2197" s="14"/>
      <c r="Z2197" s="14"/>
      <c r="AB2197" s="66"/>
    </row>
    <row r="2198" spans="1:28" s="65" customFormat="1" ht="15" hidden="1">
      <c r="A2198" s="19"/>
      <c r="B2198" s="64"/>
      <c r="C2198" s="64"/>
      <c r="D2198" s="64"/>
      <c r="E2198" s="64"/>
      <c r="F2198" s="19"/>
      <c r="G2198" s="19"/>
      <c r="H2198" s="19"/>
      <c r="I2198" s="14"/>
      <c r="P2198" s="14"/>
      <c r="Q2198" s="14"/>
      <c r="S2198" s="14"/>
      <c r="V2198" s="14"/>
      <c r="X2198" s="14"/>
      <c r="Z2198" s="14"/>
      <c r="AB2198" s="66"/>
    </row>
    <row r="2199" spans="1:28" s="65" customFormat="1" ht="15" hidden="1">
      <c r="A2199" s="19"/>
      <c r="B2199" s="64"/>
      <c r="C2199" s="64"/>
      <c r="D2199" s="64"/>
      <c r="E2199" s="64"/>
      <c r="F2199" s="19"/>
      <c r="G2199" s="19"/>
      <c r="H2199" s="19"/>
      <c r="I2199" s="14"/>
      <c r="P2199" s="14"/>
      <c r="Q2199" s="14"/>
      <c r="S2199" s="14"/>
      <c r="V2199" s="14"/>
      <c r="X2199" s="14"/>
      <c r="Z2199" s="14"/>
      <c r="AB2199" s="66"/>
    </row>
    <row r="2200" spans="1:28" s="65" customFormat="1" ht="15" hidden="1">
      <c r="A2200" s="19"/>
      <c r="B2200" s="64"/>
      <c r="C2200" s="64"/>
      <c r="D2200" s="64"/>
      <c r="E2200" s="64"/>
      <c r="F2200" s="19"/>
      <c r="G2200" s="19"/>
      <c r="H2200" s="19"/>
      <c r="I2200" s="14"/>
      <c r="P2200" s="14"/>
      <c r="Q2200" s="14"/>
      <c r="S2200" s="14"/>
      <c r="V2200" s="14"/>
      <c r="X2200" s="14"/>
      <c r="Z2200" s="14"/>
      <c r="AB2200" s="66"/>
    </row>
    <row r="2201" spans="1:28" s="65" customFormat="1" ht="15" hidden="1">
      <c r="A2201" s="19"/>
      <c r="B2201" s="64"/>
      <c r="C2201" s="64"/>
      <c r="D2201" s="64"/>
      <c r="E2201" s="64"/>
      <c r="F2201" s="19"/>
      <c r="G2201" s="19"/>
      <c r="H2201" s="19"/>
      <c r="I2201" s="14"/>
      <c r="P2201" s="14"/>
      <c r="Q2201" s="14"/>
      <c r="S2201" s="14"/>
      <c r="V2201" s="14"/>
      <c r="X2201" s="14"/>
      <c r="Z2201" s="14"/>
      <c r="AB2201" s="66"/>
    </row>
    <row r="2202" spans="1:28" s="65" customFormat="1" ht="15" hidden="1">
      <c r="A2202" s="19"/>
      <c r="B2202" s="64"/>
      <c r="C2202" s="64"/>
      <c r="D2202" s="64"/>
      <c r="E2202" s="64"/>
      <c r="F2202" s="19"/>
      <c r="G2202" s="19"/>
      <c r="H2202" s="19"/>
      <c r="I2202" s="14"/>
      <c r="P2202" s="14"/>
      <c r="Q2202" s="14"/>
      <c r="S2202" s="14"/>
      <c r="V2202" s="14"/>
      <c r="X2202" s="14"/>
      <c r="Z2202" s="14"/>
      <c r="AB2202" s="66"/>
    </row>
    <row r="2203" spans="1:28" s="65" customFormat="1" ht="15" hidden="1">
      <c r="A2203" s="19"/>
      <c r="B2203" s="64"/>
      <c r="C2203" s="64"/>
      <c r="D2203" s="64"/>
      <c r="E2203" s="64"/>
      <c r="F2203" s="19"/>
      <c r="G2203" s="19"/>
      <c r="H2203" s="19"/>
      <c r="I2203" s="14"/>
      <c r="P2203" s="14"/>
      <c r="Q2203" s="14"/>
      <c r="S2203" s="14"/>
      <c r="V2203" s="14"/>
      <c r="X2203" s="14"/>
      <c r="Z2203" s="14"/>
      <c r="AB2203" s="66"/>
    </row>
    <row r="2204" spans="1:28" s="65" customFormat="1" ht="15" hidden="1">
      <c r="A2204" s="19"/>
      <c r="B2204" s="64"/>
      <c r="C2204" s="64"/>
      <c r="D2204" s="64"/>
      <c r="E2204" s="64"/>
      <c r="F2204" s="19"/>
      <c r="G2204" s="19"/>
      <c r="H2204" s="19"/>
      <c r="I2204" s="14"/>
      <c r="P2204" s="14"/>
      <c r="Q2204" s="14"/>
      <c r="S2204" s="14"/>
      <c r="V2204" s="14"/>
      <c r="X2204" s="14"/>
      <c r="Z2204" s="14"/>
      <c r="AB2204" s="66"/>
    </row>
    <row r="2205" spans="1:28" s="65" customFormat="1" ht="15" hidden="1">
      <c r="A2205" s="19"/>
      <c r="B2205" s="64"/>
      <c r="C2205" s="64"/>
      <c r="D2205" s="64"/>
      <c r="E2205" s="64"/>
      <c r="F2205" s="19"/>
      <c r="G2205" s="19"/>
      <c r="H2205" s="19"/>
      <c r="I2205" s="14"/>
      <c r="P2205" s="14"/>
      <c r="Q2205" s="14"/>
      <c r="S2205" s="14"/>
      <c r="V2205" s="14"/>
      <c r="X2205" s="14"/>
      <c r="Z2205" s="14"/>
      <c r="AB2205" s="66"/>
    </row>
    <row r="2206" spans="1:28" s="65" customFormat="1" ht="15" hidden="1">
      <c r="A2206" s="19"/>
      <c r="B2206" s="64"/>
      <c r="C2206" s="64"/>
      <c r="D2206" s="64"/>
      <c r="E2206" s="64"/>
      <c r="F2206" s="19"/>
      <c r="G2206" s="19"/>
      <c r="H2206" s="19"/>
      <c r="I2206" s="14"/>
      <c r="P2206" s="14"/>
      <c r="Q2206" s="14"/>
      <c r="S2206" s="14"/>
      <c r="V2206" s="14"/>
      <c r="X2206" s="14"/>
      <c r="Z2206" s="14"/>
      <c r="AB2206" s="66"/>
    </row>
    <row r="2207" spans="1:28" s="65" customFormat="1" ht="15" hidden="1">
      <c r="A2207" s="19"/>
      <c r="B2207" s="64"/>
      <c r="C2207" s="64"/>
      <c r="D2207" s="64"/>
      <c r="E2207" s="64"/>
      <c r="F2207" s="19"/>
      <c r="G2207" s="19"/>
      <c r="H2207" s="19"/>
      <c r="I2207" s="14"/>
      <c r="P2207" s="14"/>
      <c r="Q2207" s="14"/>
      <c r="S2207" s="14"/>
      <c r="V2207" s="14"/>
      <c r="X2207" s="14"/>
      <c r="Z2207" s="14"/>
      <c r="AB2207" s="66"/>
    </row>
    <row r="2208" spans="1:28" s="65" customFormat="1" ht="15" hidden="1">
      <c r="A2208" s="19"/>
      <c r="B2208" s="64"/>
      <c r="C2208" s="64"/>
      <c r="D2208" s="64"/>
      <c r="E2208" s="64"/>
      <c r="F2208" s="19"/>
      <c r="G2208" s="19"/>
      <c r="H2208" s="19"/>
      <c r="I2208" s="14"/>
      <c r="P2208" s="14"/>
      <c r="Q2208" s="14"/>
      <c r="S2208" s="14"/>
      <c r="V2208" s="14"/>
      <c r="X2208" s="14"/>
      <c r="Z2208" s="14"/>
      <c r="AB2208" s="66"/>
    </row>
    <row r="2209" spans="1:28" s="65" customFormat="1" ht="15" hidden="1">
      <c r="A2209" s="19"/>
      <c r="B2209" s="64"/>
      <c r="C2209" s="64"/>
      <c r="D2209" s="64"/>
      <c r="E2209" s="64"/>
      <c r="F2209" s="19"/>
      <c r="G2209" s="19"/>
      <c r="H2209" s="19"/>
      <c r="I2209" s="14"/>
      <c r="P2209" s="14"/>
      <c r="Q2209" s="14"/>
      <c r="S2209" s="14"/>
      <c r="V2209" s="14"/>
      <c r="X2209" s="14"/>
      <c r="Z2209" s="14"/>
      <c r="AB2209" s="66"/>
    </row>
    <row r="2210" spans="1:28" s="65" customFormat="1" ht="15" hidden="1">
      <c r="A2210" s="19"/>
      <c r="B2210" s="64"/>
      <c r="C2210" s="64"/>
      <c r="D2210" s="64"/>
      <c r="E2210" s="64"/>
      <c r="F2210" s="19"/>
      <c r="G2210" s="19"/>
      <c r="H2210" s="19"/>
      <c r="I2210" s="14"/>
      <c r="P2210" s="14"/>
      <c r="Q2210" s="14"/>
      <c r="S2210" s="14"/>
      <c r="V2210" s="14"/>
      <c r="X2210" s="14"/>
      <c r="Z2210" s="14"/>
      <c r="AB2210" s="66"/>
    </row>
    <row r="2211" spans="1:28" s="65" customFormat="1" ht="15" hidden="1">
      <c r="A2211" s="19"/>
      <c r="B2211" s="64"/>
      <c r="C2211" s="64"/>
      <c r="D2211" s="64"/>
      <c r="E2211" s="64"/>
      <c r="F2211" s="19"/>
      <c r="G2211" s="19"/>
      <c r="H2211" s="19"/>
      <c r="I2211" s="14"/>
      <c r="P2211" s="14"/>
      <c r="Q2211" s="14"/>
      <c r="S2211" s="14"/>
      <c r="V2211" s="14"/>
      <c r="X2211" s="14"/>
      <c r="Z2211" s="14"/>
      <c r="AB2211" s="66"/>
    </row>
    <row r="2212" spans="1:28" s="65" customFormat="1" ht="15" hidden="1">
      <c r="A2212" s="19"/>
      <c r="B2212" s="64"/>
      <c r="C2212" s="64"/>
      <c r="D2212" s="64"/>
      <c r="E2212" s="64"/>
      <c r="F2212" s="19"/>
      <c r="G2212" s="19"/>
      <c r="H2212" s="19"/>
      <c r="I2212" s="14"/>
      <c r="P2212" s="14"/>
      <c r="Q2212" s="14"/>
      <c r="S2212" s="14"/>
      <c r="V2212" s="14"/>
      <c r="X2212" s="14"/>
      <c r="Z2212" s="14"/>
      <c r="AB2212" s="66"/>
    </row>
    <row r="2213" spans="1:28" s="65" customFormat="1" ht="15" hidden="1">
      <c r="A2213" s="19"/>
      <c r="B2213" s="64"/>
      <c r="C2213" s="64"/>
      <c r="D2213" s="64"/>
      <c r="E2213" s="64"/>
      <c r="F2213" s="19"/>
      <c r="G2213" s="19"/>
      <c r="H2213" s="19"/>
      <c r="I2213" s="14"/>
      <c r="P2213" s="14"/>
      <c r="Q2213" s="14"/>
      <c r="S2213" s="14"/>
      <c r="V2213" s="14"/>
      <c r="X2213" s="14"/>
      <c r="Z2213" s="14"/>
      <c r="AB2213" s="66"/>
    </row>
    <row r="2214" spans="1:28" s="65" customFormat="1" ht="15" hidden="1">
      <c r="A2214" s="19"/>
      <c r="B2214" s="64"/>
      <c r="C2214" s="64"/>
      <c r="D2214" s="64"/>
      <c r="E2214" s="64"/>
      <c r="F2214" s="19"/>
      <c r="G2214" s="19"/>
      <c r="H2214" s="19"/>
      <c r="I2214" s="14"/>
      <c r="P2214" s="14"/>
      <c r="Q2214" s="14"/>
      <c r="S2214" s="14"/>
      <c r="V2214" s="14"/>
      <c r="X2214" s="14"/>
      <c r="Z2214" s="14"/>
      <c r="AB2214" s="66"/>
    </row>
    <row r="2215" spans="1:28" s="65" customFormat="1" ht="15" hidden="1">
      <c r="A2215" s="19"/>
      <c r="B2215" s="64"/>
      <c r="C2215" s="64"/>
      <c r="D2215" s="64"/>
      <c r="E2215" s="64"/>
      <c r="F2215" s="19"/>
      <c r="G2215" s="19"/>
      <c r="H2215" s="19"/>
      <c r="I2215" s="14"/>
      <c r="P2215" s="14"/>
      <c r="Q2215" s="14"/>
      <c r="S2215" s="14"/>
      <c r="V2215" s="14"/>
      <c r="X2215" s="14"/>
      <c r="Z2215" s="14"/>
      <c r="AB2215" s="66"/>
    </row>
    <row r="2216" spans="1:28" s="65" customFormat="1" ht="15" hidden="1">
      <c r="A2216" s="19"/>
      <c r="B2216" s="64"/>
      <c r="C2216" s="64"/>
      <c r="D2216" s="64"/>
      <c r="E2216" s="64"/>
      <c r="F2216" s="19"/>
      <c r="G2216" s="19"/>
      <c r="H2216" s="19"/>
      <c r="I2216" s="14"/>
      <c r="P2216" s="14"/>
      <c r="Q2216" s="14"/>
      <c r="S2216" s="14"/>
      <c r="V2216" s="14"/>
      <c r="X2216" s="14"/>
      <c r="Z2216" s="14"/>
      <c r="AB2216" s="66"/>
    </row>
    <row r="2217" spans="1:28" s="65" customFormat="1" ht="15" hidden="1">
      <c r="A2217" s="19"/>
      <c r="B2217" s="64"/>
      <c r="C2217" s="64"/>
      <c r="D2217" s="64"/>
      <c r="E2217" s="64"/>
      <c r="F2217" s="19"/>
      <c r="G2217" s="19"/>
      <c r="H2217" s="19"/>
      <c r="I2217" s="14"/>
      <c r="P2217" s="14"/>
      <c r="Q2217" s="14"/>
      <c r="S2217" s="14"/>
      <c r="V2217" s="14"/>
      <c r="X2217" s="14"/>
      <c r="Z2217" s="14"/>
      <c r="AB2217" s="66"/>
    </row>
    <row r="2218" spans="1:28" s="65" customFormat="1" ht="15" hidden="1">
      <c r="A2218" s="19"/>
      <c r="B2218" s="64"/>
      <c r="C2218" s="64"/>
      <c r="D2218" s="64"/>
      <c r="E2218" s="64"/>
      <c r="F2218" s="19"/>
      <c r="G2218" s="19"/>
      <c r="H2218" s="19"/>
      <c r="I2218" s="14"/>
      <c r="P2218" s="14"/>
      <c r="Q2218" s="14"/>
      <c r="S2218" s="14"/>
      <c r="V2218" s="14"/>
      <c r="X2218" s="14"/>
      <c r="Z2218" s="14"/>
      <c r="AB2218" s="66"/>
    </row>
    <row r="2219" spans="1:28" s="65" customFormat="1" ht="15" hidden="1">
      <c r="A2219" s="19"/>
      <c r="B2219" s="64"/>
      <c r="C2219" s="64"/>
      <c r="D2219" s="64"/>
      <c r="E2219" s="64"/>
      <c r="F2219" s="19"/>
      <c r="G2219" s="19"/>
      <c r="H2219" s="19"/>
      <c r="I2219" s="14"/>
      <c r="P2219" s="14"/>
      <c r="Q2219" s="14"/>
      <c r="S2219" s="14"/>
      <c r="V2219" s="14"/>
      <c r="X2219" s="14"/>
      <c r="Z2219" s="14"/>
      <c r="AB2219" s="66"/>
    </row>
    <row r="2220" spans="1:28" s="65" customFormat="1" ht="15" hidden="1">
      <c r="A2220" s="19"/>
      <c r="B2220" s="64"/>
      <c r="C2220" s="64"/>
      <c r="D2220" s="64"/>
      <c r="E2220" s="64"/>
      <c r="F2220" s="19"/>
      <c r="G2220" s="19"/>
      <c r="H2220" s="19"/>
      <c r="I2220" s="14"/>
      <c r="P2220" s="14"/>
      <c r="Q2220" s="14"/>
      <c r="S2220" s="14"/>
      <c r="V2220" s="14"/>
      <c r="X2220" s="14"/>
      <c r="Z2220" s="14"/>
      <c r="AB2220" s="66"/>
    </row>
    <row r="2221" spans="1:28" s="65" customFormat="1" ht="15" hidden="1">
      <c r="A2221" s="19"/>
      <c r="B2221" s="64"/>
      <c r="C2221" s="64"/>
      <c r="D2221" s="64"/>
      <c r="E2221" s="64"/>
      <c r="F2221" s="19"/>
      <c r="G2221" s="19"/>
      <c r="H2221" s="19"/>
      <c r="I2221" s="14"/>
      <c r="P2221" s="14"/>
      <c r="Q2221" s="14"/>
      <c r="S2221" s="14"/>
      <c r="V2221" s="14"/>
      <c r="X2221" s="14"/>
      <c r="Z2221" s="14"/>
      <c r="AB2221" s="66"/>
    </row>
    <row r="2222" spans="1:28" s="65" customFormat="1" ht="15" hidden="1">
      <c r="A2222" s="19"/>
      <c r="B2222" s="64"/>
      <c r="C2222" s="64"/>
      <c r="D2222" s="64"/>
      <c r="E2222" s="64"/>
      <c r="F2222" s="19"/>
      <c r="G2222" s="19"/>
      <c r="H2222" s="19"/>
      <c r="I2222" s="14"/>
      <c r="P2222" s="14"/>
      <c r="Q2222" s="14"/>
      <c r="S2222" s="14"/>
      <c r="V2222" s="14"/>
      <c r="X2222" s="14"/>
      <c r="Z2222" s="14"/>
      <c r="AB2222" s="66"/>
    </row>
    <row r="2223" spans="1:28" s="65" customFormat="1" ht="15" hidden="1">
      <c r="A2223" s="19"/>
      <c r="B2223" s="64"/>
      <c r="C2223" s="64"/>
      <c r="D2223" s="64"/>
      <c r="E2223" s="64"/>
      <c r="F2223" s="19"/>
      <c r="G2223" s="19"/>
      <c r="H2223" s="19"/>
      <c r="I2223" s="14"/>
      <c r="P2223" s="14"/>
      <c r="Q2223" s="14"/>
      <c r="S2223" s="14"/>
      <c r="V2223" s="14"/>
      <c r="X2223" s="14"/>
      <c r="Z2223" s="14"/>
      <c r="AB2223" s="66"/>
    </row>
    <row r="2224" spans="1:28" s="65" customFormat="1" ht="15" hidden="1">
      <c r="A2224" s="19"/>
      <c r="B2224" s="64"/>
      <c r="C2224" s="64"/>
      <c r="D2224" s="64"/>
      <c r="E2224" s="64"/>
      <c r="F2224" s="19"/>
      <c r="G2224" s="19"/>
      <c r="H2224" s="19"/>
      <c r="I2224" s="14"/>
      <c r="P2224" s="14"/>
      <c r="Q2224" s="14"/>
      <c r="S2224" s="14"/>
      <c r="V2224" s="14"/>
      <c r="X2224" s="14"/>
      <c r="Z2224" s="14"/>
      <c r="AB2224" s="66"/>
    </row>
    <row r="2225" spans="1:28" s="65" customFormat="1" ht="15" hidden="1">
      <c r="A2225" s="19"/>
      <c r="B2225" s="64"/>
      <c r="C2225" s="64"/>
      <c r="D2225" s="64"/>
      <c r="E2225" s="64"/>
      <c r="F2225" s="19"/>
      <c r="G2225" s="19"/>
      <c r="H2225" s="19"/>
      <c r="I2225" s="14"/>
      <c r="P2225" s="14"/>
      <c r="Q2225" s="14"/>
      <c r="S2225" s="14"/>
      <c r="V2225" s="14"/>
      <c r="X2225" s="14"/>
      <c r="Z2225" s="14"/>
      <c r="AB2225" s="66"/>
    </row>
    <row r="2226" spans="1:28" s="65" customFormat="1" ht="15" hidden="1">
      <c r="A2226" s="19"/>
      <c r="B2226" s="64"/>
      <c r="C2226" s="64"/>
      <c r="D2226" s="64"/>
      <c r="E2226" s="64"/>
      <c r="F2226" s="19"/>
      <c r="G2226" s="19"/>
      <c r="H2226" s="19"/>
      <c r="I2226" s="14"/>
      <c r="P2226" s="14"/>
      <c r="Q2226" s="14"/>
      <c r="S2226" s="14"/>
      <c r="V2226" s="14"/>
      <c r="X2226" s="14"/>
      <c r="Z2226" s="14"/>
      <c r="AB2226" s="66"/>
    </row>
    <row r="2227" spans="1:28" s="65" customFormat="1" ht="15" hidden="1">
      <c r="A2227" s="19"/>
      <c r="B2227" s="64"/>
      <c r="C2227" s="64"/>
      <c r="D2227" s="64"/>
      <c r="E2227" s="64"/>
      <c r="F2227" s="19"/>
      <c r="G2227" s="19"/>
      <c r="H2227" s="19"/>
      <c r="I2227" s="14"/>
      <c r="P2227" s="14"/>
      <c r="Q2227" s="14"/>
      <c r="S2227" s="14"/>
      <c r="V2227" s="14"/>
      <c r="X2227" s="14"/>
      <c r="Z2227" s="14"/>
      <c r="AB2227" s="66"/>
    </row>
    <row r="2228" spans="1:28" s="65" customFormat="1" ht="15" hidden="1">
      <c r="A2228" s="19"/>
      <c r="B2228" s="64"/>
      <c r="C2228" s="64"/>
      <c r="D2228" s="64"/>
      <c r="E2228" s="64"/>
      <c r="F2228" s="19"/>
      <c r="G2228" s="19"/>
      <c r="H2228" s="19"/>
      <c r="I2228" s="14"/>
      <c r="P2228" s="14"/>
      <c r="Q2228" s="14"/>
      <c r="S2228" s="14"/>
      <c r="V2228" s="14"/>
      <c r="X2228" s="14"/>
      <c r="Z2228" s="14"/>
      <c r="AB2228" s="66"/>
    </row>
    <row r="2229" spans="1:28" s="65" customFormat="1" ht="15" hidden="1">
      <c r="A2229" s="19"/>
      <c r="B2229" s="64"/>
      <c r="C2229" s="64"/>
      <c r="D2229" s="64"/>
      <c r="E2229" s="64"/>
      <c r="F2229" s="19"/>
      <c r="G2229" s="19"/>
      <c r="H2229" s="19"/>
      <c r="I2229" s="14"/>
      <c r="P2229" s="14"/>
      <c r="Q2229" s="14"/>
      <c r="S2229" s="14"/>
      <c r="V2229" s="14"/>
      <c r="X2229" s="14"/>
      <c r="Z2229" s="14"/>
      <c r="AB2229" s="66"/>
    </row>
    <row r="2230" spans="1:28" s="65" customFormat="1" ht="15" hidden="1">
      <c r="A2230" s="19"/>
      <c r="B2230" s="64"/>
      <c r="C2230" s="64"/>
      <c r="D2230" s="64"/>
      <c r="E2230" s="64"/>
      <c r="F2230" s="19"/>
      <c r="G2230" s="19"/>
      <c r="H2230" s="19"/>
      <c r="I2230" s="14"/>
      <c r="P2230" s="14"/>
      <c r="Q2230" s="14"/>
      <c r="S2230" s="14"/>
      <c r="V2230" s="14"/>
      <c r="X2230" s="14"/>
      <c r="Z2230" s="14"/>
      <c r="AB2230" s="66"/>
    </row>
    <row r="2231" spans="1:28" s="65" customFormat="1" ht="15" hidden="1">
      <c r="A2231" s="19"/>
      <c r="B2231" s="64"/>
      <c r="C2231" s="64"/>
      <c r="D2231" s="64"/>
      <c r="E2231" s="64"/>
      <c r="F2231" s="19"/>
      <c r="G2231" s="19"/>
      <c r="H2231" s="19"/>
      <c r="I2231" s="14"/>
      <c r="P2231" s="14"/>
      <c r="Q2231" s="14"/>
      <c r="S2231" s="14"/>
      <c r="V2231" s="14"/>
      <c r="X2231" s="14"/>
      <c r="Z2231" s="14"/>
      <c r="AB2231" s="66"/>
    </row>
    <row r="2232" spans="1:28" s="65" customFormat="1" ht="15" hidden="1">
      <c r="A2232" s="19"/>
      <c r="B2232" s="64"/>
      <c r="C2232" s="64"/>
      <c r="D2232" s="64"/>
      <c r="E2232" s="64"/>
      <c r="F2232" s="19"/>
      <c r="G2232" s="19"/>
      <c r="H2232" s="19"/>
      <c r="I2232" s="14"/>
      <c r="P2232" s="14"/>
      <c r="Q2232" s="14"/>
      <c r="S2232" s="14"/>
      <c r="V2232" s="14"/>
      <c r="X2232" s="14"/>
      <c r="Z2232" s="14"/>
      <c r="AB2232" s="66"/>
    </row>
    <row r="2233" spans="1:28" s="65" customFormat="1" ht="15" hidden="1">
      <c r="A2233" s="19"/>
      <c r="B2233" s="64"/>
      <c r="C2233" s="64"/>
      <c r="D2233" s="64"/>
      <c r="E2233" s="64"/>
      <c r="F2233" s="19"/>
      <c r="G2233" s="19"/>
      <c r="H2233" s="19"/>
      <c r="I2233" s="14"/>
      <c r="P2233" s="14"/>
      <c r="Q2233" s="14"/>
      <c r="S2233" s="14"/>
      <c r="V2233" s="14"/>
      <c r="X2233" s="14"/>
      <c r="Z2233" s="14"/>
      <c r="AB2233" s="66"/>
    </row>
    <row r="2234" spans="1:28" s="65" customFormat="1" ht="15" hidden="1">
      <c r="A2234" s="19"/>
      <c r="B2234" s="64"/>
      <c r="C2234" s="64"/>
      <c r="D2234" s="64"/>
      <c r="E2234" s="64"/>
      <c r="F2234" s="19"/>
      <c r="G2234" s="19"/>
      <c r="H2234" s="19"/>
      <c r="I2234" s="14"/>
      <c r="P2234" s="14"/>
      <c r="Q2234" s="14"/>
      <c r="S2234" s="14"/>
      <c r="V2234" s="14"/>
      <c r="X2234" s="14"/>
      <c r="Z2234" s="14"/>
      <c r="AB2234" s="66"/>
    </row>
    <row r="2235" spans="1:28" s="65" customFormat="1" ht="15" hidden="1">
      <c r="A2235" s="19"/>
      <c r="B2235" s="64"/>
      <c r="C2235" s="64"/>
      <c r="D2235" s="64"/>
      <c r="E2235" s="64"/>
      <c r="F2235" s="19"/>
      <c r="G2235" s="19"/>
      <c r="H2235" s="19"/>
      <c r="I2235" s="14"/>
      <c r="P2235" s="14"/>
      <c r="Q2235" s="14"/>
      <c r="S2235" s="14"/>
      <c r="V2235" s="14"/>
      <c r="X2235" s="14"/>
      <c r="Z2235" s="14"/>
      <c r="AB2235" s="66"/>
    </row>
    <row r="2236" spans="1:28" s="65" customFormat="1" ht="15" hidden="1">
      <c r="A2236" s="19"/>
      <c r="B2236" s="64"/>
      <c r="C2236" s="64"/>
      <c r="D2236" s="64"/>
      <c r="E2236" s="64"/>
      <c r="F2236" s="19"/>
      <c r="G2236" s="19"/>
      <c r="H2236" s="19"/>
      <c r="I2236" s="14"/>
      <c r="P2236" s="14"/>
      <c r="Q2236" s="14"/>
      <c r="S2236" s="14"/>
      <c r="V2236" s="14"/>
      <c r="X2236" s="14"/>
      <c r="Z2236" s="14"/>
      <c r="AB2236" s="66"/>
    </row>
    <row r="2237" spans="1:28" s="65" customFormat="1" ht="15" hidden="1">
      <c r="A2237" s="19"/>
      <c r="B2237" s="64"/>
      <c r="C2237" s="64"/>
      <c r="D2237" s="64"/>
      <c r="E2237" s="64"/>
      <c r="F2237" s="19"/>
      <c r="G2237" s="19"/>
      <c r="H2237" s="19"/>
      <c r="I2237" s="14"/>
      <c r="P2237" s="14"/>
      <c r="Q2237" s="14"/>
      <c r="S2237" s="14"/>
      <c r="V2237" s="14"/>
      <c r="X2237" s="14"/>
      <c r="Z2237" s="14"/>
      <c r="AB2237" s="66"/>
    </row>
    <row r="2238" spans="1:28" s="65" customFormat="1" ht="15" hidden="1">
      <c r="A2238" s="19"/>
      <c r="B2238" s="64"/>
      <c r="C2238" s="64"/>
      <c r="D2238" s="64"/>
      <c r="E2238" s="64"/>
      <c r="F2238" s="19"/>
      <c r="G2238" s="19"/>
      <c r="H2238" s="19"/>
      <c r="I2238" s="14"/>
      <c r="P2238" s="14"/>
      <c r="Q2238" s="14"/>
      <c r="S2238" s="14"/>
      <c r="V2238" s="14"/>
      <c r="X2238" s="14"/>
      <c r="Z2238" s="14"/>
      <c r="AB2238" s="66"/>
    </row>
    <row r="2239" spans="1:28" s="65" customFormat="1" ht="15" hidden="1">
      <c r="A2239" s="19"/>
      <c r="B2239" s="64"/>
      <c r="C2239" s="64"/>
      <c r="D2239" s="64"/>
      <c r="E2239" s="64"/>
      <c r="F2239" s="19"/>
      <c r="G2239" s="19"/>
      <c r="H2239" s="19"/>
      <c r="I2239" s="14"/>
      <c r="P2239" s="14"/>
      <c r="Q2239" s="14"/>
      <c r="S2239" s="14"/>
      <c r="V2239" s="14"/>
      <c r="X2239" s="14"/>
      <c r="Z2239" s="14"/>
      <c r="AB2239" s="66"/>
    </row>
    <row r="2240" spans="1:28" s="65" customFormat="1" ht="15" hidden="1">
      <c r="A2240" s="19"/>
      <c r="B2240" s="64"/>
      <c r="C2240" s="64"/>
      <c r="D2240" s="64"/>
      <c r="E2240" s="64"/>
      <c r="F2240" s="19"/>
      <c r="G2240" s="19"/>
      <c r="H2240" s="19"/>
      <c r="I2240" s="14"/>
      <c r="P2240" s="14"/>
      <c r="Q2240" s="14"/>
      <c r="S2240" s="14"/>
      <c r="V2240" s="14"/>
      <c r="X2240" s="14"/>
      <c r="Z2240" s="14"/>
      <c r="AB2240" s="66"/>
    </row>
    <row r="2241" spans="1:28" s="65" customFormat="1" ht="15" hidden="1">
      <c r="A2241" s="19"/>
      <c r="B2241" s="64"/>
      <c r="C2241" s="64"/>
      <c r="D2241" s="64"/>
      <c r="E2241" s="64"/>
      <c r="F2241" s="19"/>
      <c r="G2241" s="19"/>
      <c r="H2241" s="19"/>
      <c r="I2241" s="14"/>
      <c r="P2241" s="14"/>
      <c r="Q2241" s="14"/>
      <c r="S2241" s="14"/>
      <c r="V2241" s="14"/>
      <c r="X2241" s="14"/>
      <c r="Z2241" s="14"/>
      <c r="AB2241" s="66"/>
    </row>
    <row r="2242" spans="1:28" s="65" customFormat="1" ht="15" hidden="1">
      <c r="A2242" s="19"/>
      <c r="B2242" s="64"/>
      <c r="C2242" s="64"/>
      <c r="D2242" s="64"/>
      <c r="E2242" s="64"/>
      <c r="F2242" s="19"/>
      <c r="G2242" s="19"/>
      <c r="H2242" s="19"/>
      <c r="I2242" s="14"/>
      <c r="P2242" s="14"/>
      <c r="Q2242" s="14"/>
      <c r="S2242" s="14"/>
      <c r="V2242" s="14"/>
      <c r="X2242" s="14"/>
      <c r="Z2242" s="14"/>
      <c r="AB2242" s="66"/>
    </row>
    <row r="2243" spans="1:28" s="65" customFormat="1" ht="15" hidden="1">
      <c r="A2243" s="19"/>
      <c r="B2243" s="64"/>
      <c r="C2243" s="64"/>
      <c r="D2243" s="64"/>
      <c r="E2243" s="64"/>
      <c r="F2243" s="19"/>
      <c r="G2243" s="19"/>
      <c r="H2243" s="19"/>
      <c r="I2243" s="14"/>
      <c r="P2243" s="14"/>
      <c r="Q2243" s="14"/>
      <c r="S2243" s="14"/>
      <c r="V2243" s="14"/>
      <c r="X2243" s="14"/>
      <c r="Z2243" s="14"/>
      <c r="AB2243" s="66"/>
    </row>
    <row r="2244" spans="1:28" s="65" customFormat="1" ht="15" hidden="1">
      <c r="A2244" s="19"/>
      <c r="B2244" s="64"/>
      <c r="C2244" s="64"/>
      <c r="D2244" s="64"/>
      <c r="E2244" s="64"/>
      <c r="F2244" s="19"/>
      <c r="G2244" s="19"/>
      <c r="H2244" s="19"/>
      <c r="I2244" s="14"/>
      <c r="P2244" s="14"/>
      <c r="Q2244" s="14"/>
      <c r="S2244" s="14"/>
      <c r="V2244" s="14"/>
      <c r="X2244" s="14"/>
      <c r="Z2244" s="14"/>
      <c r="AB2244" s="66"/>
    </row>
    <row r="2245" spans="1:28" s="65" customFormat="1" ht="15" hidden="1">
      <c r="A2245" s="19"/>
      <c r="B2245" s="64"/>
      <c r="C2245" s="64"/>
      <c r="D2245" s="64"/>
      <c r="E2245" s="64"/>
      <c r="F2245" s="19"/>
      <c r="G2245" s="19"/>
      <c r="H2245" s="19"/>
      <c r="I2245" s="14"/>
      <c r="P2245" s="14"/>
      <c r="Q2245" s="14"/>
      <c r="S2245" s="14"/>
      <c r="V2245" s="14"/>
      <c r="X2245" s="14"/>
      <c r="Z2245" s="14"/>
      <c r="AB2245" s="66"/>
    </row>
    <row r="2246" spans="1:28" s="65" customFormat="1" ht="15" hidden="1">
      <c r="A2246" s="19"/>
      <c r="B2246" s="64"/>
      <c r="C2246" s="64"/>
      <c r="D2246" s="64"/>
      <c r="E2246" s="64"/>
      <c r="F2246" s="19"/>
      <c r="G2246" s="19"/>
      <c r="H2246" s="19"/>
      <c r="I2246" s="14"/>
      <c r="P2246" s="14"/>
      <c r="Q2246" s="14"/>
      <c r="S2246" s="14"/>
      <c r="V2246" s="14"/>
      <c r="X2246" s="14"/>
      <c r="Z2246" s="14"/>
      <c r="AB2246" s="66"/>
    </row>
    <row r="2247" spans="1:28" s="65" customFormat="1" ht="15" hidden="1">
      <c r="A2247" s="19"/>
      <c r="B2247" s="64"/>
      <c r="C2247" s="64"/>
      <c r="D2247" s="64"/>
      <c r="E2247" s="64"/>
      <c r="F2247" s="19"/>
      <c r="G2247" s="19"/>
      <c r="H2247" s="19"/>
      <c r="I2247" s="14"/>
      <c r="P2247" s="14"/>
      <c r="Q2247" s="14"/>
      <c r="S2247" s="14"/>
      <c r="V2247" s="14"/>
      <c r="X2247" s="14"/>
      <c r="Z2247" s="14"/>
      <c r="AB2247" s="66"/>
    </row>
    <row r="2248" spans="1:28" s="65" customFormat="1" ht="15" hidden="1">
      <c r="A2248" s="19"/>
      <c r="B2248" s="64"/>
      <c r="C2248" s="64"/>
      <c r="D2248" s="64"/>
      <c r="E2248" s="64"/>
      <c r="F2248" s="19"/>
      <c r="G2248" s="19"/>
      <c r="H2248" s="19"/>
      <c r="I2248" s="14"/>
      <c r="P2248" s="14"/>
      <c r="Q2248" s="14"/>
      <c r="S2248" s="14"/>
      <c r="V2248" s="14"/>
      <c r="X2248" s="14"/>
      <c r="Z2248" s="14"/>
      <c r="AB2248" s="66"/>
    </row>
    <row r="2249" spans="1:28" s="65" customFormat="1" ht="15" hidden="1">
      <c r="A2249" s="19"/>
      <c r="B2249" s="64"/>
      <c r="C2249" s="64"/>
      <c r="D2249" s="64"/>
      <c r="E2249" s="64"/>
      <c r="F2249" s="19"/>
      <c r="G2249" s="19"/>
      <c r="H2249" s="19"/>
      <c r="I2249" s="14"/>
      <c r="P2249" s="14"/>
      <c r="Q2249" s="14"/>
      <c r="S2249" s="14"/>
      <c r="V2249" s="14"/>
      <c r="X2249" s="14"/>
      <c r="Z2249" s="14"/>
      <c r="AB2249" s="66"/>
    </row>
    <row r="2250" spans="1:28" s="65" customFormat="1" ht="15" hidden="1">
      <c r="A2250" s="19"/>
      <c r="B2250" s="64"/>
      <c r="C2250" s="64"/>
      <c r="D2250" s="64"/>
      <c r="E2250" s="64"/>
      <c r="F2250" s="19"/>
      <c r="G2250" s="19"/>
      <c r="H2250" s="19"/>
      <c r="I2250" s="14"/>
      <c r="P2250" s="14"/>
      <c r="Q2250" s="14"/>
      <c r="S2250" s="14"/>
      <c r="V2250" s="14"/>
      <c r="X2250" s="14"/>
      <c r="Z2250" s="14"/>
      <c r="AB2250" s="66"/>
    </row>
    <row r="2251" spans="1:28" s="65" customFormat="1" ht="15" hidden="1">
      <c r="A2251" s="19"/>
      <c r="B2251" s="64"/>
      <c r="C2251" s="64"/>
      <c r="D2251" s="64"/>
      <c r="E2251" s="64"/>
      <c r="F2251" s="19"/>
      <c r="G2251" s="19"/>
      <c r="H2251" s="19"/>
      <c r="I2251" s="14"/>
      <c r="P2251" s="14"/>
      <c r="Q2251" s="14"/>
      <c r="S2251" s="14"/>
      <c r="V2251" s="14"/>
      <c r="X2251" s="14"/>
      <c r="Z2251" s="14"/>
      <c r="AB2251" s="66"/>
    </row>
    <row r="2252" spans="1:28" s="65" customFormat="1" ht="15" hidden="1">
      <c r="A2252" s="19"/>
      <c r="B2252" s="64"/>
      <c r="C2252" s="64"/>
      <c r="D2252" s="64"/>
      <c r="E2252" s="64"/>
      <c r="F2252" s="19"/>
      <c r="G2252" s="19"/>
      <c r="H2252" s="19"/>
      <c r="I2252" s="14"/>
      <c r="P2252" s="14"/>
      <c r="Q2252" s="14"/>
      <c r="S2252" s="14"/>
      <c r="V2252" s="14"/>
      <c r="X2252" s="14"/>
      <c r="Z2252" s="14"/>
      <c r="AB2252" s="66"/>
    </row>
    <row r="2253" spans="1:28" s="65" customFormat="1" ht="15" hidden="1">
      <c r="A2253" s="19"/>
      <c r="B2253" s="64"/>
      <c r="C2253" s="64"/>
      <c r="D2253" s="64"/>
      <c r="E2253" s="64"/>
      <c r="F2253" s="19"/>
      <c r="G2253" s="19"/>
      <c r="H2253" s="19"/>
      <c r="I2253" s="14"/>
      <c r="P2253" s="14"/>
      <c r="Q2253" s="14"/>
      <c r="S2253" s="14"/>
      <c r="V2253" s="14"/>
      <c r="X2253" s="14"/>
      <c r="Z2253" s="14"/>
      <c r="AB2253" s="66"/>
    </row>
    <row r="2254" spans="1:28" s="65" customFormat="1" ht="15" hidden="1">
      <c r="A2254" s="19"/>
      <c r="B2254" s="64"/>
      <c r="C2254" s="64"/>
      <c r="D2254" s="64"/>
      <c r="E2254" s="64"/>
      <c r="F2254" s="19"/>
      <c r="G2254" s="19"/>
      <c r="H2254" s="19"/>
      <c r="I2254" s="14"/>
      <c r="P2254" s="14"/>
      <c r="Q2254" s="14"/>
      <c r="S2254" s="14"/>
      <c r="V2254" s="14"/>
      <c r="X2254" s="14"/>
      <c r="Z2254" s="14"/>
      <c r="AB2254" s="66"/>
    </row>
    <row r="2255" spans="1:28" s="65" customFormat="1" ht="15" hidden="1">
      <c r="A2255" s="19"/>
      <c r="B2255" s="64"/>
      <c r="C2255" s="64"/>
      <c r="D2255" s="64"/>
      <c r="E2255" s="64"/>
      <c r="F2255" s="19"/>
      <c r="G2255" s="19"/>
      <c r="H2255" s="19"/>
      <c r="I2255" s="14"/>
      <c r="P2255" s="14"/>
      <c r="Q2255" s="14"/>
      <c r="S2255" s="14"/>
      <c r="V2255" s="14"/>
      <c r="X2255" s="14"/>
      <c r="Z2255" s="14"/>
      <c r="AB2255" s="66"/>
    </row>
    <row r="2256" spans="1:28" s="65" customFormat="1" ht="15" hidden="1">
      <c r="A2256" s="19"/>
      <c r="B2256" s="64"/>
      <c r="C2256" s="64"/>
      <c r="D2256" s="64"/>
      <c r="E2256" s="64"/>
      <c r="F2256" s="19"/>
      <c r="G2256" s="19"/>
      <c r="H2256" s="19"/>
      <c r="I2256" s="14"/>
      <c r="P2256" s="14"/>
      <c r="Q2256" s="14"/>
      <c r="S2256" s="14"/>
      <c r="V2256" s="14"/>
      <c r="X2256" s="14"/>
      <c r="Z2256" s="14"/>
      <c r="AB2256" s="66"/>
    </row>
    <row r="2257" spans="1:28" s="65" customFormat="1" ht="15" hidden="1">
      <c r="A2257" s="19"/>
      <c r="B2257" s="64"/>
      <c r="C2257" s="64"/>
      <c r="D2257" s="64"/>
      <c r="E2257" s="64"/>
      <c r="F2257" s="19"/>
      <c r="G2257" s="19"/>
      <c r="H2257" s="19"/>
      <c r="I2257" s="14"/>
      <c r="P2257" s="14"/>
      <c r="Q2257" s="14"/>
      <c r="S2257" s="14"/>
      <c r="V2257" s="14"/>
      <c r="X2257" s="14"/>
      <c r="Z2257" s="14"/>
      <c r="AB2257" s="66"/>
    </row>
    <row r="2258" spans="1:28" s="65" customFormat="1" ht="15" hidden="1">
      <c r="A2258" s="19"/>
      <c r="B2258" s="64"/>
      <c r="C2258" s="64"/>
      <c r="D2258" s="64"/>
      <c r="E2258" s="64"/>
      <c r="F2258" s="19"/>
      <c r="G2258" s="19"/>
      <c r="H2258" s="19"/>
      <c r="I2258" s="14"/>
      <c r="P2258" s="14"/>
      <c r="Q2258" s="14"/>
      <c r="S2258" s="14"/>
      <c r="V2258" s="14"/>
      <c r="X2258" s="14"/>
      <c r="Z2258" s="14"/>
      <c r="AB2258" s="66"/>
    </row>
    <row r="2259" spans="1:28" s="65" customFormat="1" ht="15" hidden="1">
      <c r="A2259" s="19"/>
      <c r="B2259" s="64"/>
      <c r="C2259" s="64"/>
      <c r="D2259" s="64"/>
      <c r="E2259" s="64"/>
      <c r="F2259" s="19"/>
      <c r="G2259" s="19"/>
      <c r="H2259" s="19"/>
      <c r="I2259" s="14"/>
      <c r="P2259" s="14"/>
      <c r="Q2259" s="14"/>
      <c r="S2259" s="14"/>
      <c r="V2259" s="14"/>
      <c r="X2259" s="14"/>
      <c r="Z2259" s="14"/>
      <c r="AB2259" s="66"/>
    </row>
    <row r="2260" spans="1:28" s="65" customFormat="1" ht="15" hidden="1">
      <c r="A2260" s="19"/>
      <c r="B2260" s="64"/>
      <c r="C2260" s="64"/>
      <c r="D2260" s="64"/>
      <c r="E2260" s="64"/>
      <c r="F2260" s="19"/>
      <c r="G2260" s="19"/>
      <c r="H2260" s="19"/>
      <c r="I2260" s="14"/>
      <c r="P2260" s="14"/>
      <c r="Q2260" s="14"/>
      <c r="S2260" s="14"/>
      <c r="V2260" s="14"/>
      <c r="X2260" s="14"/>
      <c r="Z2260" s="14"/>
      <c r="AB2260" s="66"/>
    </row>
    <row r="2261" spans="1:28" s="65" customFormat="1" ht="15" hidden="1">
      <c r="A2261" s="19"/>
      <c r="B2261" s="64"/>
      <c r="C2261" s="64"/>
      <c r="D2261" s="64"/>
      <c r="E2261" s="64"/>
      <c r="F2261" s="19"/>
      <c r="G2261" s="19"/>
      <c r="H2261" s="19"/>
      <c r="I2261" s="14"/>
      <c r="P2261" s="14"/>
      <c r="Q2261" s="14"/>
      <c r="S2261" s="14"/>
      <c r="V2261" s="14"/>
      <c r="X2261" s="14"/>
      <c r="Z2261" s="14"/>
      <c r="AB2261" s="66"/>
    </row>
    <row r="2262" spans="1:28" s="65" customFormat="1" ht="15" hidden="1">
      <c r="A2262" s="19"/>
      <c r="B2262" s="64"/>
      <c r="C2262" s="64"/>
      <c r="D2262" s="64"/>
      <c r="E2262" s="64"/>
      <c r="F2262" s="19"/>
      <c r="G2262" s="19"/>
      <c r="H2262" s="19"/>
      <c r="I2262" s="14"/>
      <c r="P2262" s="14"/>
      <c r="Q2262" s="14"/>
      <c r="S2262" s="14"/>
      <c r="V2262" s="14"/>
      <c r="X2262" s="14"/>
      <c r="Z2262" s="14"/>
      <c r="AB2262" s="66"/>
    </row>
    <row r="2263" spans="1:28" s="65" customFormat="1" ht="15" hidden="1">
      <c r="A2263" s="19"/>
      <c r="B2263" s="64"/>
      <c r="C2263" s="64"/>
      <c r="D2263" s="64"/>
      <c r="E2263" s="64"/>
      <c r="F2263" s="19"/>
      <c r="G2263" s="19"/>
      <c r="H2263" s="19"/>
      <c r="I2263" s="14"/>
      <c r="P2263" s="14"/>
      <c r="Q2263" s="14"/>
      <c r="S2263" s="14"/>
      <c r="V2263" s="14"/>
      <c r="X2263" s="14"/>
      <c r="Z2263" s="14"/>
      <c r="AB2263" s="66"/>
    </row>
    <row r="2264" spans="1:28" s="65" customFormat="1" ht="15" hidden="1">
      <c r="A2264" s="19"/>
      <c r="B2264" s="64"/>
      <c r="C2264" s="64"/>
      <c r="D2264" s="64"/>
      <c r="E2264" s="64"/>
      <c r="F2264" s="19"/>
      <c r="G2264" s="19"/>
      <c r="H2264" s="19"/>
      <c r="I2264" s="14"/>
      <c r="P2264" s="14"/>
      <c r="Q2264" s="14"/>
      <c r="S2264" s="14"/>
      <c r="V2264" s="14"/>
      <c r="X2264" s="14"/>
      <c r="Z2264" s="14"/>
      <c r="AB2264" s="66"/>
    </row>
    <row r="2265" spans="1:28" s="65" customFormat="1" ht="15" hidden="1">
      <c r="A2265" s="19"/>
      <c r="B2265" s="64"/>
      <c r="C2265" s="64"/>
      <c r="D2265" s="64"/>
      <c r="E2265" s="64"/>
      <c r="F2265" s="19"/>
      <c r="G2265" s="19"/>
      <c r="H2265" s="19"/>
      <c r="I2265" s="14"/>
      <c r="P2265" s="14"/>
      <c r="Q2265" s="14"/>
      <c r="S2265" s="14"/>
      <c r="V2265" s="14"/>
      <c r="X2265" s="14"/>
      <c r="Z2265" s="14"/>
      <c r="AB2265" s="66"/>
    </row>
    <row r="2266" spans="1:28" s="65" customFormat="1" ht="15" hidden="1">
      <c r="A2266" s="19"/>
      <c r="B2266" s="64"/>
      <c r="C2266" s="64"/>
      <c r="D2266" s="64"/>
      <c r="E2266" s="64"/>
      <c r="F2266" s="19"/>
      <c r="G2266" s="19"/>
      <c r="H2266" s="19"/>
      <c r="I2266" s="14"/>
      <c r="P2266" s="14"/>
      <c r="Q2266" s="14"/>
      <c r="S2266" s="14"/>
      <c r="V2266" s="14"/>
      <c r="X2266" s="14"/>
      <c r="Z2266" s="14"/>
      <c r="AB2266" s="66"/>
    </row>
    <row r="2267" spans="1:28" s="65" customFormat="1" ht="15" hidden="1">
      <c r="A2267" s="19"/>
      <c r="B2267" s="64"/>
      <c r="C2267" s="64"/>
      <c r="D2267" s="64"/>
      <c r="E2267" s="64"/>
      <c r="F2267" s="19"/>
      <c r="G2267" s="19"/>
      <c r="H2267" s="19"/>
      <c r="I2267" s="14"/>
      <c r="P2267" s="14"/>
      <c r="Q2267" s="14"/>
      <c r="S2267" s="14"/>
      <c r="V2267" s="14"/>
      <c r="X2267" s="14"/>
      <c r="Z2267" s="14"/>
      <c r="AB2267" s="66"/>
    </row>
    <row r="2268" spans="1:28" s="65" customFormat="1" ht="15" hidden="1">
      <c r="A2268" s="19"/>
      <c r="B2268" s="64"/>
      <c r="C2268" s="64"/>
      <c r="D2268" s="64"/>
      <c r="E2268" s="64"/>
      <c r="F2268" s="19"/>
      <c r="G2268" s="19"/>
      <c r="H2268" s="19"/>
      <c r="I2268" s="14"/>
      <c r="P2268" s="14"/>
      <c r="Q2268" s="14"/>
      <c r="S2268" s="14"/>
      <c r="V2268" s="14"/>
      <c r="X2268" s="14"/>
      <c r="Z2268" s="14"/>
      <c r="AB2268" s="66"/>
    </row>
    <row r="2269" spans="1:28" s="65" customFormat="1" ht="15" hidden="1">
      <c r="A2269" s="19"/>
      <c r="B2269" s="64"/>
      <c r="C2269" s="64"/>
      <c r="D2269" s="64"/>
      <c r="E2269" s="64"/>
      <c r="F2269" s="19"/>
      <c r="G2269" s="19"/>
      <c r="H2269" s="19"/>
      <c r="I2269" s="14"/>
      <c r="P2269" s="14"/>
      <c r="Q2269" s="14"/>
      <c r="S2269" s="14"/>
      <c r="V2269" s="14"/>
      <c r="X2269" s="14"/>
      <c r="Z2269" s="14"/>
      <c r="AB2269" s="66"/>
    </row>
    <row r="2270" spans="1:28" s="65" customFormat="1" ht="15" hidden="1">
      <c r="A2270" s="19"/>
      <c r="B2270" s="64"/>
      <c r="C2270" s="64"/>
      <c r="D2270" s="64"/>
      <c r="E2270" s="64"/>
      <c r="F2270" s="19"/>
      <c r="G2270" s="19"/>
      <c r="H2270" s="19"/>
      <c r="I2270" s="14"/>
      <c r="P2270" s="14"/>
      <c r="Q2270" s="14"/>
      <c r="S2270" s="14"/>
      <c r="V2270" s="14"/>
      <c r="X2270" s="14"/>
      <c r="Z2270" s="14"/>
      <c r="AB2270" s="66"/>
    </row>
    <row r="2271" spans="1:28" s="65" customFormat="1" ht="15" hidden="1">
      <c r="A2271" s="19"/>
      <c r="B2271" s="64"/>
      <c r="C2271" s="64"/>
      <c r="D2271" s="64"/>
      <c r="E2271" s="64"/>
      <c r="F2271" s="19"/>
      <c r="G2271" s="19"/>
      <c r="H2271" s="19"/>
      <c r="I2271" s="14"/>
      <c r="P2271" s="14"/>
      <c r="Q2271" s="14"/>
      <c r="S2271" s="14"/>
      <c r="V2271" s="14"/>
      <c r="X2271" s="14"/>
      <c r="Z2271" s="14"/>
      <c r="AB2271" s="66"/>
    </row>
    <row r="2272" spans="1:28" s="65" customFormat="1" ht="15" hidden="1">
      <c r="A2272" s="19"/>
      <c r="B2272" s="64"/>
      <c r="C2272" s="64"/>
      <c r="D2272" s="64"/>
      <c r="E2272" s="64"/>
      <c r="F2272" s="19"/>
      <c r="G2272" s="19"/>
      <c r="H2272" s="19"/>
      <c r="I2272" s="14"/>
      <c r="P2272" s="14"/>
      <c r="Q2272" s="14"/>
      <c r="S2272" s="14"/>
      <c r="V2272" s="14"/>
      <c r="X2272" s="14"/>
      <c r="Z2272" s="14"/>
      <c r="AB2272" s="66"/>
    </row>
    <row r="2273" spans="1:28" s="65" customFormat="1" ht="15" hidden="1">
      <c r="A2273" s="19"/>
      <c r="B2273" s="64"/>
      <c r="C2273" s="64"/>
      <c r="D2273" s="64"/>
      <c r="E2273" s="64"/>
      <c r="F2273" s="19"/>
      <c r="G2273" s="19"/>
      <c r="H2273" s="19"/>
      <c r="I2273" s="14"/>
      <c r="P2273" s="14"/>
      <c r="Q2273" s="14"/>
      <c r="S2273" s="14"/>
      <c r="V2273" s="14"/>
      <c r="X2273" s="14"/>
      <c r="Z2273" s="14"/>
      <c r="AB2273" s="66"/>
    </row>
    <row r="2274" spans="1:28" s="65" customFormat="1" ht="15" hidden="1">
      <c r="A2274" s="19"/>
      <c r="B2274" s="64"/>
      <c r="C2274" s="64"/>
      <c r="D2274" s="64"/>
      <c r="E2274" s="64"/>
      <c r="F2274" s="19"/>
      <c r="G2274" s="19"/>
      <c r="H2274" s="19"/>
      <c r="I2274" s="14"/>
      <c r="P2274" s="14"/>
      <c r="Q2274" s="14"/>
      <c r="S2274" s="14"/>
      <c r="V2274" s="14"/>
      <c r="X2274" s="14"/>
      <c r="Z2274" s="14"/>
      <c r="AB2274" s="66"/>
    </row>
    <row r="2275" spans="1:28" s="65" customFormat="1" ht="15" hidden="1">
      <c r="A2275" s="19"/>
      <c r="B2275" s="64"/>
      <c r="C2275" s="64"/>
      <c r="D2275" s="64"/>
      <c r="E2275" s="64"/>
      <c r="F2275" s="19"/>
      <c r="G2275" s="19"/>
      <c r="H2275" s="19"/>
      <c r="I2275" s="14"/>
      <c r="P2275" s="14"/>
      <c r="Q2275" s="14"/>
      <c r="S2275" s="14"/>
      <c r="V2275" s="14"/>
      <c r="X2275" s="14"/>
      <c r="Z2275" s="14"/>
      <c r="AB2275" s="66"/>
    </row>
    <row r="2276" spans="1:28" s="65" customFormat="1" ht="15" hidden="1">
      <c r="A2276" s="19"/>
      <c r="B2276" s="64"/>
      <c r="C2276" s="64"/>
      <c r="D2276" s="64"/>
      <c r="E2276" s="64"/>
      <c r="F2276" s="19"/>
      <c r="G2276" s="19"/>
      <c r="H2276" s="19"/>
      <c r="I2276" s="14"/>
      <c r="P2276" s="14"/>
      <c r="Q2276" s="14"/>
      <c r="S2276" s="14"/>
      <c r="V2276" s="14"/>
      <c r="X2276" s="14"/>
      <c r="Z2276" s="14"/>
      <c r="AB2276" s="66"/>
    </row>
    <row r="2277" spans="1:28" s="65" customFormat="1" ht="15" hidden="1">
      <c r="A2277" s="19"/>
      <c r="B2277" s="64"/>
      <c r="C2277" s="64"/>
      <c r="D2277" s="64"/>
      <c r="E2277" s="64"/>
      <c r="F2277" s="19"/>
      <c r="G2277" s="19"/>
      <c r="H2277" s="19"/>
      <c r="I2277" s="14"/>
      <c r="P2277" s="14"/>
      <c r="Q2277" s="14"/>
      <c r="S2277" s="14"/>
      <c r="V2277" s="14"/>
      <c r="X2277" s="14"/>
      <c r="Z2277" s="14"/>
      <c r="AB2277" s="66"/>
    </row>
    <row r="2278" spans="1:28" s="65" customFormat="1" ht="15" hidden="1">
      <c r="A2278" s="19"/>
      <c r="B2278" s="64"/>
      <c r="C2278" s="64"/>
      <c r="D2278" s="64"/>
      <c r="E2278" s="64"/>
      <c r="F2278" s="19"/>
      <c r="G2278" s="19"/>
      <c r="H2278" s="19"/>
      <c r="I2278" s="14"/>
      <c r="P2278" s="14"/>
      <c r="Q2278" s="14"/>
      <c r="S2278" s="14"/>
      <c r="V2278" s="14"/>
      <c r="X2278" s="14"/>
      <c r="Z2278" s="14"/>
      <c r="AB2278" s="66"/>
    </row>
    <row r="2279" spans="1:28" s="65" customFormat="1" ht="15" hidden="1">
      <c r="A2279" s="19"/>
      <c r="B2279" s="64"/>
      <c r="C2279" s="64"/>
      <c r="D2279" s="64"/>
      <c r="E2279" s="64"/>
      <c r="F2279" s="19"/>
      <c r="G2279" s="19"/>
      <c r="H2279" s="19"/>
      <c r="I2279" s="14"/>
      <c r="P2279" s="14"/>
      <c r="Q2279" s="14"/>
      <c r="S2279" s="14"/>
      <c r="V2279" s="14"/>
      <c r="X2279" s="14"/>
      <c r="Z2279" s="14"/>
      <c r="AB2279" s="66"/>
    </row>
    <row r="2280" spans="1:28" s="65" customFormat="1" ht="15" hidden="1">
      <c r="A2280" s="19"/>
      <c r="B2280" s="64"/>
      <c r="C2280" s="64"/>
      <c r="D2280" s="64"/>
      <c r="E2280" s="64"/>
      <c r="F2280" s="19"/>
      <c r="G2280" s="19"/>
      <c r="H2280" s="19"/>
      <c r="I2280" s="14"/>
      <c r="P2280" s="14"/>
      <c r="Q2280" s="14"/>
      <c r="S2280" s="14"/>
      <c r="V2280" s="14"/>
      <c r="X2280" s="14"/>
      <c r="Z2280" s="14"/>
      <c r="AB2280" s="66"/>
    </row>
    <row r="2281" spans="1:28" s="65" customFormat="1" ht="15" hidden="1">
      <c r="A2281" s="19"/>
      <c r="B2281" s="64"/>
      <c r="C2281" s="64"/>
      <c r="D2281" s="64"/>
      <c r="E2281" s="64"/>
      <c r="F2281" s="19"/>
      <c r="G2281" s="19"/>
      <c r="H2281" s="19"/>
      <c r="I2281" s="14"/>
      <c r="P2281" s="14"/>
      <c r="Q2281" s="14"/>
      <c r="S2281" s="14"/>
      <c r="V2281" s="14"/>
      <c r="X2281" s="14"/>
      <c r="Z2281" s="14"/>
      <c r="AB2281" s="66"/>
    </row>
    <row r="2282" spans="1:28" s="65" customFormat="1" ht="15" hidden="1">
      <c r="A2282" s="19"/>
      <c r="B2282" s="64"/>
      <c r="C2282" s="64"/>
      <c r="D2282" s="64"/>
      <c r="E2282" s="64"/>
      <c r="F2282" s="19"/>
      <c r="G2282" s="19"/>
      <c r="H2282" s="19"/>
      <c r="I2282" s="14"/>
      <c r="P2282" s="14"/>
      <c r="Q2282" s="14"/>
      <c r="S2282" s="14"/>
      <c r="V2282" s="14"/>
      <c r="X2282" s="14"/>
      <c r="Z2282" s="14"/>
      <c r="AB2282" s="66"/>
    </row>
    <row r="2283" spans="1:28" s="65" customFormat="1" ht="15" hidden="1">
      <c r="A2283" s="19"/>
      <c r="B2283" s="64"/>
      <c r="C2283" s="64"/>
      <c r="D2283" s="64"/>
      <c r="E2283" s="64"/>
      <c r="F2283" s="19"/>
      <c r="G2283" s="19"/>
      <c r="H2283" s="19"/>
      <c r="I2283" s="14"/>
      <c r="P2283" s="14"/>
      <c r="Q2283" s="14"/>
      <c r="S2283" s="14"/>
      <c r="V2283" s="14"/>
      <c r="X2283" s="14"/>
      <c r="Z2283" s="14"/>
      <c r="AB2283" s="66"/>
    </row>
    <row r="2284" spans="1:28" s="65" customFormat="1" ht="15" hidden="1">
      <c r="A2284" s="19"/>
      <c r="B2284" s="64"/>
      <c r="C2284" s="64"/>
      <c r="D2284" s="64"/>
      <c r="E2284" s="64"/>
      <c r="F2284" s="19"/>
      <c r="G2284" s="19"/>
      <c r="H2284" s="19"/>
      <c r="I2284" s="14"/>
      <c r="P2284" s="14"/>
      <c r="Q2284" s="14"/>
      <c r="S2284" s="14"/>
      <c r="V2284" s="14"/>
      <c r="X2284" s="14"/>
      <c r="Z2284" s="14"/>
      <c r="AB2284" s="66"/>
    </row>
    <row r="2285" spans="1:28" s="65" customFormat="1" ht="15" hidden="1">
      <c r="A2285" s="19"/>
      <c r="B2285" s="64"/>
      <c r="C2285" s="64"/>
      <c r="D2285" s="64"/>
      <c r="E2285" s="64"/>
      <c r="F2285" s="19"/>
      <c r="G2285" s="19"/>
      <c r="H2285" s="19"/>
      <c r="I2285" s="14"/>
      <c r="P2285" s="14"/>
      <c r="Q2285" s="14"/>
      <c r="S2285" s="14"/>
      <c r="V2285" s="14"/>
      <c r="X2285" s="14"/>
      <c r="Z2285" s="14"/>
      <c r="AB2285" s="66"/>
    </row>
    <row r="2286" spans="1:28" s="65" customFormat="1" ht="15" hidden="1">
      <c r="A2286" s="19"/>
      <c r="B2286" s="64"/>
      <c r="C2286" s="64"/>
      <c r="D2286" s="64"/>
      <c r="E2286" s="64"/>
      <c r="F2286" s="19"/>
      <c r="G2286" s="19"/>
      <c r="H2286" s="19"/>
      <c r="I2286" s="14"/>
      <c r="P2286" s="14"/>
      <c r="Q2286" s="14"/>
      <c r="S2286" s="14"/>
      <c r="V2286" s="14"/>
      <c r="X2286" s="14"/>
      <c r="Z2286" s="14"/>
      <c r="AB2286" s="66"/>
    </row>
    <row r="2287" spans="1:28" s="65" customFormat="1" ht="15" hidden="1">
      <c r="A2287" s="19"/>
      <c r="B2287" s="64"/>
      <c r="C2287" s="64"/>
      <c r="D2287" s="64"/>
      <c r="E2287" s="64"/>
      <c r="F2287" s="19"/>
      <c r="G2287" s="19"/>
      <c r="H2287" s="19"/>
      <c r="I2287" s="14"/>
      <c r="P2287" s="14"/>
      <c r="Q2287" s="14"/>
      <c r="S2287" s="14"/>
      <c r="V2287" s="14"/>
      <c r="X2287" s="14"/>
      <c r="Z2287" s="14"/>
      <c r="AB2287" s="66"/>
    </row>
    <row r="2288" spans="1:28" s="65" customFormat="1" ht="15" hidden="1">
      <c r="A2288" s="19"/>
      <c r="B2288" s="64"/>
      <c r="C2288" s="64"/>
      <c r="D2288" s="64"/>
      <c r="E2288" s="64"/>
      <c r="F2288" s="19"/>
      <c r="G2288" s="19"/>
      <c r="H2288" s="19"/>
      <c r="I2288" s="14"/>
      <c r="P2288" s="14"/>
      <c r="Q2288" s="14"/>
      <c r="S2288" s="14"/>
      <c r="V2288" s="14"/>
      <c r="X2288" s="14"/>
      <c r="Z2288" s="14"/>
      <c r="AB2288" s="66"/>
    </row>
    <row r="2289" spans="1:28" s="65" customFormat="1" ht="15" hidden="1">
      <c r="A2289" s="19"/>
      <c r="B2289" s="64"/>
      <c r="C2289" s="64"/>
      <c r="D2289" s="64"/>
      <c r="E2289" s="64"/>
      <c r="F2289" s="19"/>
      <c r="G2289" s="19"/>
      <c r="H2289" s="19"/>
      <c r="I2289" s="14"/>
      <c r="P2289" s="14"/>
      <c r="Q2289" s="14"/>
      <c r="S2289" s="14"/>
      <c r="V2289" s="14"/>
      <c r="X2289" s="14"/>
      <c r="Z2289" s="14"/>
      <c r="AB2289" s="66"/>
    </row>
    <row r="2290" spans="1:28" s="65" customFormat="1" ht="15" hidden="1">
      <c r="A2290" s="19"/>
      <c r="B2290" s="64"/>
      <c r="C2290" s="64"/>
      <c r="D2290" s="64"/>
      <c r="E2290" s="64"/>
      <c r="F2290" s="19"/>
      <c r="G2290" s="19"/>
      <c r="H2290" s="19"/>
      <c r="I2290" s="14"/>
      <c r="P2290" s="14"/>
      <c r="Q2290" s="14"/>
      <c r="S2290" s="14"/>
      <c r="V2290" s="14"/>
      <c r="X2290" s="14"/>
      <c r="Z2290" s="14"/>
      <c r="AB2290" s="66"/>
    </row>
    <row r="2291" spans="1:28" s="65" customFormat="1" ht="15" hidden="1">
      <c r="A2291" s="19"/>
      <c r="B2291" s="64"/>
      <c r="C2291" s="64"/>
      <c r="D2291" s="64"/>
      <c r="E2291" s="64"/>
      <c r="F2291" s="19"/>
      <c r="G2291" s="19"/>
      <c r="H2291" s="19"/>
      <c r="I2291" s="14"/>
      <c r="P2291" s="14"/>
      <c r="Q2291" s="14"/>
      <c r="S2291" s="14"/>
      <c r="V2291" s="14"/>
      <c r="X2291" s="14"/>
      <c r="Z2291" s="14"/>
      <c r="AB2291" s="66"/>
    </row>
    <row r="2292" spans="1:28" s="65" customFormat="1" ht="15" hidden="1">
      <c r="A2292" s="19"/>
      <c r="B2292" s="64"/>
      <c r="C2292" s="64"/>
      <c r="D2292" s="64"/>
      <c r="E2292" s="64"/>
      <c r="F2292" s="19"/>
      <c r="G2292" s="19"/>
      <c r="H2292" s="19"/>
      <c r="I2292" s="14"/>
      <c r="P2292" s="14"/>
      <c r="Q2292" s="14"/>
      <c r="S2292" s="14"/>
      <c r="V2292" s="14"/>
      <c r="X2292" s="14"/>
      <c r="Z2292" s="14"/>
      <c r="AB2292" s="66"/>
    </row>
    <row r="2293" spans="1:28" s="65" customFormat="1" ht="15" hidden="1">
      <c r="A2293" s="19"/>
      <c r="B2293" s="64"/>
      <c r="C2293" s="64"/>
      <c r="D2293" s="64"/>
      <c r="E2293" s="64"/>
      <c r="F2293" s="19"/>
      <c r="G2293" s="19"/>
      <c r="H2293" s="19"/>
      <c r="I2293" s="14"/>
      <c r="P2293" s="14"/>
      <c r="Q2293" s="14"/>
      <c r="S2293" s="14"/>
      <c r="V2293" s="14"/>
      <c r="X2293" s="14"/>
      <c r="Z2293" s="14"/>
      <c r="AB2293" s="66"/>
    </row>
    <row r="2294" spans="1:28" s="65" customFormat="1" ht="15" hidden="1">
      <c r="A2294" s="19"/>
      <c r="B2294" s="64"/>
      <c r="C2294" s="64"/>
      <c r="D2294" s="64"/>
      <c r="E2294" s="64"/>
      <c r="F2294" s="19"/>
      <c r="G2294" s="19"/>
      <c r="H2294" s="19"/>
      <c r="I2294" s="14"/>
      <c r="P2294" s="14"/>
      <c r="Q2294" s="14"/>
      <c r="S2294" s="14"/>
      <c r="V2294" s="14"/>
      <c r="X2294" s="14"/>
      <c r="Z2294" s="14"/>
      <c r="AB2294" s="66"/>
    </row>
    <row r="2295" spans="1:28" s="65" customFormat="1" ht="15" hidden="1">
      <c r="A2295" s="19"/>
      <c r="B2295" s="64"/>
      <c r="C2295" s="64"/>
      <c r="D2295" s="64"/>
      <c r="E2295" s="64"/>
      <c r="F2295" s="19"/>
      <c r="G2295" s="19"/>
      <c r="H2295" s="19"/>
      <c r="I2295" s="14"/>
      <c r="P2295" s="14"/>
      <c r="Q2295" s="14"/>
      <c r="S2295" s="14"/>
      <c r="V2295" s="14"/>
      <c r="X2295" s="14"/>
      <c r="Z2295" s="14"/>
      <c r="AB2295" s="66"/>
    </row>
    <row r="2296" spans="1:28" s="65" customFormat="1" ht="15" hidden="1">
      <c r="A2296" s="19"/>
      <c r="B2296" s="64"/>
      <c r="C2296" s="64"/>
      <c r="D2296" s="64"/>
      <c r="E2296" s="64"/>
      <c r="F2296" s="19"/>
      <c r="G2296" s="19"/>
      <c r="H2296" s="19"/>
      <c r="I2296" s="14"/>
      <c r="P2296" s="14"/>
      <c r="Q2296" s="14"/>
      <c r="S2296" s="14"/>
      <c r="V2296" s="14"/>
      <c r="X2296" s="14"/>
      <c r="Z2296" s="14"/>
      <c r="AB2296" s="66"/>
    </row>
    <row r="2297" spans="1:28" s="65" customFormat="1" ht="15" hidden="1">
      <c r="A2297" s="19"/>
      <c r="B2297" s="64"/>
      <c r="C2297" s="64"/>
      <c r="D2297" s="64"/>
      <c r="E2297" s="64"/>
      <c r="F2297" s="19"/>
      <c r="G2297" s="19"/>
      <c r="H2297" s="19"/>
      <c r="I2297" s="14"/>
      <c r="P2297" s="14"/>
      <c r="Q2297" s="14"/>
      <c r="S2297" s="14"/>
      <c r="V2297" s="14"/>
      <c r="X2297" s="14"/>
      <c r="Z2297" s="14"/>
      <c r="AB2297" s="66"/>
    </row>
    <row r="2298" spans="1:28" s="65" customFormat="1" ht="15" hidden="1">
      <c r="A2298" s="19"/>
      <c r="B2298" s="64"/>
      <c r="C2298" s="64"/>
      <c r="D2298" s="64"/>
      <c r="E2298" s="64"/>
      <c r="F2298" s="19"/>
      <c r="G2298" s="19"/>
      <c r="H2298" s="19"/>
      <c r="I2298" s="14"/>
      <c r="P2298" s="14"/>
      <c r="Q2298" s="14"/>
      <c r="S2298" s="14"/>
      <c r="V2298" s="14"/>
      <c r="X2298" s="14"/>
      <c r="Z2298" s="14"/>
      <c r="AB2298" s="66"/>
    </row>
    <row r="2299" spans="1:28" s="65" customFormat="1" ht="15" hidden="1">
      <c r="A2299" s="19"/>
      <c r="B2299" s="64"/>
      <c r="C2299" s="64"/>
      <c r="D2299" s="64"/>
      <c r="E2299" s="64"/>
      <c r="F2299" s="19"/>
      <c r="G2299" s="19"/>
      <c r="H2299" s="19"/>
      <c r="I2299" s="14"/>
      <c r="P2299" s="14"/>
      <c r="Q2299" s="14"/>
      <c r="S2299" s="14"/>
      <c r="V2299" s="14"/>
      <c r="X2299" s="14"/>
      <c r="Z2299" s="14"/>
      <c r="AB2299" s="66"/>
    </row>
    <row r="2300" spans="1:28" s="65" customFormat="1" ht="15" hidden="1">
      <c r="A2300" s="19"/>
      <c r="B2300" s="64"/>
      <c r="C2300" s="64"/>
      <c r="D2300" s="64"/>
      <c r="E2300" s="64"/>
      <c r="F2300" s="19"/>
      <c r="G2300" s="19"/>
      <c r="H2300" s="19"/>
      <c r="I2300" s="14"/>
      <c r="P2300" s="14"/>
      <c r="Q2300" s="14"/>
      <c r="S2300" s="14"/>
      <c r="V2300" s="14"/>
      <c r="X2300" s="14"/>
      <c r="Z2300" s="14"/>
      <c r="AB2300" s="66"/>
    </row>
    <row r="2301" spans="1:28" s="65" customFormat="1" ht="15" hidden="1">
      <c r="A2301" s="19"/>
      <c r="B2301" s="64"/>
      <c r="C2301" s="64"/>
      <c r="D2301" s="64"/>
      <c r="E2301" s="64"/>
      <c r="F2301" s="19"/>
      <c r="G2301" s="19"/>
      <c r="H2301" s="19"/>
      <c r="I2301" s="14"/>
      <c r="P2301" s="14"/>
      <c r="Q2301" s="14"/>
      <c r="S2301" s="14"/>
      <c r="V2301" s="14"/>
      <c r="X2301" s="14"/>
      <c r="Z2301" s="14"/>
      <c r="AB2301" s="66"/>
    </row>
    <row r="2302" spans="1:28" s="65" customFormat="1" ht="15" hidden="1">
      <c r="A2302" s="19"/>
      <c r="B2302" s="64"/>
      <c r="C2302" s="64"/>
      <c r="D2302" s="64"/>
      <c r="E2302" s="64"/>
      <c r="F2302" s="19"/>
      <c r="G2302" s="19"/>
      <c r="H2302" s="19"/>
      <c r="I2302" s="14"/>
      <c r="P2302" s="14"/>
      <c r="Q2302" s="14"/>
      <c r="S2302" s="14"/>
      <c r="V2302" s="14"/>
      <c r="X2302" s="14"/>
      <c r="Z2302" s="14"/>
      <c r="AB2302" s="66"/>
    </row>
    <row r="2303" spans="1:28" s="65" customFormat="1" ht="15" hidden="1">
      <c r="A2303" s="19"/>
      <c r="B2303" s="64"/>
      <c r="C2303" s="64"/>
      <c r="D2303" s="64"/>
      <c r="E2303" s="64"/>
      <c r="F2303" s="19"/>
      <c r="G2303" s="19"/>
      <c r="H2303" s="19"/>
      <c r="I2303" s="14"/>
      <c r="P2303" s="14"/>
      <c r="Q2303" s="14"/>
      <c r="S2303" s="14"/>
      <c r="V2303" s="14"/>
      <c r="X2303" s="14"/>
      <c r="Z2303" s="14"/>
      <c r="AB2303" s="66"/>
    </row>
    <row r="2304" spans="1:28" s="65" customFormat="1" ht="15" hidden="1">
      <c r="A2304" s="19"/>
      <c r="B2304" s="64"/>
      <c r="C2304" s="64"/>
      <c r="D2304" s="64"/>
      <c r="E2304" s="64"/>
      <c r="F2304" s="19"/>
      <c r="G2304" s="19"/>
      <c r="H2304" s="19"/>
      <c r="I2304" s="14"/>
      <c r="P2304" s="14"/>
      <c r="Q2304" s="14"/>
      <c r="S2304" s="14"/>
      <c r="V2304" s="14"/>
      <c r="X2304" s="14"/>
      <c r="Z2304" s="14"/>
      <c r="AB2304" s="66"/>
    </row>
    <row r="2305" spans="1:28" s="65" customFormat="1" ht="15" hidden="1">
      <c r="A2305" s="19"/>
      <c r="B2305" s="64"/>
      <c r="C2305" s="64"/>
      <c r="D2305" s="64"/>
      <c r="E2305" s="64"/>
      <c r="F2305" s="19"/>
      <c r="G2305" s="19"/>
      <c r="H2305" s="19"/>
      <c r="I2305" s="14"/>
      <c r="P2305" s="14"/>
      <c r="Q2305" s="14"/>
      <c r="S2305" s="14"/>
      <c r="V2305" s="14"/>
      <c r="X2305" s="14"/>
      <c r="Z2305" s="14"/>
      <c r="AB2305" s="66"/>
    </row>
    <row r="2306" spans="1:28" s="65" customFormat="1" ht="15" hidden="1">
      <c r="A2306" s="19"/>
      <c r="B2306" s="64"/>
      <c r="C2306" s="64"/>
      <c r="D2306" s="64"/>
      <c r="E2306" s="64"/>
      <c r="F2306" s="19"/>
      <c r="G2306" s="19"/>
      <c r="H2306" s="19"/>
      <c r="I2306" s="14"/>
      <c r="P2306" s="14"/>
      <c r="Q2306" s="14"/>
      <c r="S2306" s="14"/>
      <c r="V2306" s="14"/>
      <c r="X2306" s="14"/>
      <c r="Z2306" s="14"/>
      <c r="AB2306" s="66"/>
    </row>
    <row r="2307" spans="1:28" s="65" customFormat="1" ht="15" hidden="1">
      <c r="A2307" s="19"/>
      <c r="B2307" s="64"/>
      <c r="C2307" s="64"/>
      <c r="D2307" s="64"/>
      <c r="E2307" s="64"/>
      <c r="F2307" s="19"/>
      <c r="G2307" s="19"/>
      <c r="H2307" s="19"/>
      <c r="I2307" s="14"/>
      <c r="P2307" s="14"/>
      <c r="Q2307" s="14"/>
      <c r="S2307" s="14"/>
      <c r="V2307" s="14"/>
      <c r="X2307" s="14"/>
      <c r="Z2307" s="14"/>
      <c r="AB2307" s="66"/>
    </row>
    <row r="2308" spans="1:28" s="65" customFormat="1" ht="15" hidden="1">
      <c r="A2308" s="19"/>
      <c r="B2308" s="64"/>
      <c r="C2308" s="64"/>
      <c r="D2308" s="64"/>
      <c r="E2308" s="64"/>
      <c r="F2308" s="19"/>
      <c r="G2308" s="19"/>
      <c r="H2308" s="19"/>
      <c r="I2308" s="14"/>
      <c r="P2308" s="14"/>
      <c r="Q2308" s="14"/>
      <c r="S2308" s="14"/>
      <c r="V2308" s="14"/>
      <c r="X2308" s="14"/>
      <c r="Z2308" s="14"/>
      <c r="AB2308" s="66"/>
    </row>
    <row r="2309" spans="1:28" s="65" customFormat="1" ht="15" hidden="1">
      <c r="A2309" s="19"/>
      <c r="B2309" s="64"/>
      <c r="C2309" s="64"/>
      <c r="D2309" s="64"/>
      <c r="E2309" s="64"/>
      <c r="F2309" s="19"/>
      <c r="G2309" s="19"/>
      <c r="H2309" s="19"/>
      <c r="I2309" s="14"/>
      <c r="P2309" s="14"/>
      <c r="Q2309" s="14"/>
      <c r="S2309" s="14"/>
      <c r="V2309" s="14"/>
      <c r="X2309" s="14"/>
      <c r="Z2309" s="14"/>
      <c r="AB2309" s="66"/>
    </row>
    <row r="2310" spans="1:28" s="65" customFormat="1" ht="15" hidden="1">
      <c r="A2310" s="19"/>
      <c r="B2310" s="64"/>
      <c r="C2310" s="64"/>
      <c r="D2310" s="64"/>
      <c r="E2310" s="64"/>
      <c r="F2310" s="19"/>
      <c r="G2310" s="19"/>
      <c r="H2310" s="19"/>
      <c r="I2310" s="14"/>
      <c r="P2310" s="14"/>
      <c r="Q2310" s="14"/>
      <c r="S2310" s="14"/>
      <c r="V2310" s="14"/>
      <c r="X2310" s="14"/>
      <c r="Z2310" s="14"/>
      <c r="AB2310" s="66"/>
    </row>
    <row r="2311" spans="1:28" s="65" customFormat="1" ht="15" hidden="1">
      <c r="A2311" s="19"/>
      <c r="B2311" s="64"/>
      <c r="C2311" s="64"/>
      <c r="D2311" s="64"/>
      <c r="E2311" s="64"/>
      <c r="F2311" s="19"/>
      <c r="G2311" s="19"/>
      <c r="H2311" s="19"/>
      <c r="I2311" s="14"/>
      <c r="P2311" s="14"/>
      <c r="Q2311" s="14"/>
      <c r="S2311" s="14"/>
      <c r="V2311" s="14"/>
      <c r="X2311" s="14"/>
      <c r="Z2311" s="14"/>
      <c r="AB2311" s="66"/>
    </row>
    <row r="2312" spans="1:28" s="65" customFormat="1" ht="15" hidden="1">
      <c r="A2312" s="19"/>
      <c r="B2312" s="64"/>
      <c r="C2312" s="64"/>
      <c r="D2312" s="64"/>
      <c r="E2312" s="64"/>
      <c r="F2312" s="19"/>
      <c r="G2312" s="19"/>
      <c r="H2312" s="19"/>
      <c r="I2312" s="14"/>
      <c r="P2312" s="14"/>
      <c r="Q2312" s="14"/>
      <c r="S2312" s="14"/>
      <c r="V2312" s="14"/>
      <c r="X2312" s="14"/>
      <c r="Z2312" s="14"/>
      <c r="AB2312" s="66"/>
    </row>
    <row r="2313" spans="1:28" s="65" customFormat="1" ht="15" hidden="1">
      <c r="A2313" s="19"/>
      <c r="B2313" s="64"/>
      <c r="C2313" s="64"/>
      <c r="D2313" s="64"/>
      <c r="E2313" s="64"/>
      <c r="F2313" s="19"/>
      <c r="G2313" s="19"/>
      <c r="H2313" s="19"/>
      <c r="I2313" s="14"/>
      <c r="P2313" s="14"/>
      <c r="Q2313" s="14"/>
      <c r="S2313" s="14"/>
      <c r="V2313" s="14"/>
      <c r="X2313" s="14"/>
      <c r="Z2313" s="14"/>
      <c r="AB2313" s="66"/>
    </row>
    <row r="2314" spans="1:28" s="65" customFormat="1" ht="15" hidden="1">
      <c r="A2314" s="19"/>
      <c r="B2314" s="64"/>
      <c r="C2314" s="64"/>
      <c r="D2314" s="64"/>
      <c r="E2314" s="64"/>
      <c r="F2314" s="19"/>
      <c r="G2314" s="19"/>
      <c r="H2314" s="19"/>
      <c r="I2314" s="14"/>
      <c r="P2314" s="14"/>
      <c r="Q2314" s="14"/>
      <c r="S2314" s="14"/>
      <c r="V2314" s="14"/>
      <c r="X2314" s="14"/>
      <c r="Z2314" s="14"/>
      <c r="AB2314" s="66"/>
    </row>
    <row r="2315" spans="1:28" s="65" customFormat="1" ht="15" hidden="1">
      <c r="A2315" s="19"/>
      <c r="B2315" s="64"/>
      <c r="C2315" s="64"/>
      <c r="D2315" s="64"/>
      <c r="E2315" s="64"/>
      <c r="F2315" s="19"/>
      <c r="G2315" s="19"/>
      <c r="H2315" s="19"/>
      <c r="I2315" s="14"/>
      <c r="P2315" s="14"/>
      <c r="Q2315" s="14"/>
      <c r="S2315" s="14"/>
      <c r="V2315" s="14"/>
      <c r="X2315" s="14"/>
      <c r="Z2315" s="14"/>
      <c r="AB2315" s="66"/>
    </row>
    <row r="2316" spans="1:28" s="65" customFormat="1" ht="15" hidden="1">
      <c r="A2316" s="19"/>
      <c r="B2316" s="64"/>
      <c r="C2316" s="64"/>
      <c r="D2316" s="64"/>
      <c r="E2316" s="64"/>
      <c r="F2316" s="19"/>
      <c r="G2316" s="19"/>
      <c r="I2316" s="14"/>
      <c r="P2316" s="14"/>
      <c r="Q2316" s="14"/>
      <c r="S2316" s="14"/>
      <c r="V2316" s="14"/>
      <c r="X2316" s="14"/>
      <c r="Z2316" s="14"/>
      <c r="AB2316" s="66"/>
    </row>
    <row r="2317" spans="1:28" s="65" customFormat="1" ht="15" hidden="1">
      <c r="A2317" s="19"/>
      <c r="B2317" s="64"/>
      <c r="C2317" s="64"/>
      <c r="D2317" s="64"/>
      <c r="E2317" s="64"/>
      <c r="F2317" s="19"/>
      <c r="G2317" s="19"/>
      <c r="I2317" s="14"/>
      <c r="P2317" s="14"/>
      <c r="Q2317" s="14"/>
      <c r="S2317" s="14"/>
      <c r="V2317" s="14"/>
      <c r="X2317" s="14"/>
      <c r="Z2317" s="14"/>
      <c r="AB2317" s="66"/>
    </row>
    <row r="2318" spans="1:28" s="65" customFormat="1" ht="15" hidden="1">
      <c r="A2318" s="19"/>
      <c r="B2318" s="64"/>
      <c r="C2318" s="64"/>
      <c r="D2318" s="64"/>
      <c r="E2318" s="64"/>
      <c r="F2318" s="19"/>
      <c r="G2318" s="19"/>
      <c r="I2318" s="14"/>
      <c r="P2318" s="14"/>
      <c r="Q2318" s="14"/>
      <c r="S2318" s="14"/>
      <c r="V2318" s="14"/>
      <c r="X2318" s="14"/>
      <c r="Z2318" s="14"/>
      <c r="AB2318" s="66"/>
    </row>
    <row r="2319" spans="1:28" s="65" customFormat="1" ht="15" hidden="1">
      <c r="A2319" s="19"/>
      <c r="B2319" s="64"/>
      <c r="C2319" s="64"/>
      <c r="D2319" s="64"/>
      <c r="E2319" s="64"/>
      <c r="F2319" s="19"/>
      <c r="G2319" s="19"/>
      <c r="I2319" s="14"/>
      <c r="P2319" s="14"/>
      <c r="Q2319" s="14"/>
      <c r="S2319" s="14"/>
      <c r="V2319" s="14"/>
      <c r="X2319" s="14"/>
      <c r="Z2319" s="14"/>
      <c r="AB2319" s="66"/>
    </row>
    <row r="2320" spans="1:28" s="65" customFormat="1" ht="15" hidden="1">
      <c r="A2320" s="19"/>
      <c r="B2320" s="64"/>
      <c r="C2320" s="64"/>
      <c r="D2320" s="64"/>
      <c r="E2320" s="64"/>
      <c r="F2320" s="19"/>
      <c r="G2320" s="19"/>
      <c r="I2320" s="14"/>
      <c r="P2320" s="14"/>
      <c r="Q2320" s="14"/>
      <c r="S2320" s="14"/>
      <c r="V2320" s="14"/>
      <c r="X2320" s="14"/>
      <c r="Z2320" s="14"/>
      <c r="AB2320" s="66"/>
    </row>
    <row r="2321" spans="1:28" s="65" customFormat="1" ht="15" hidden="1">
      <c r="A2321" s="19"/>
      <c r="B2321" s="64"/>
      <c r="C2321" s="64"/>
      <c r="D2321" s="64"/>
      <c r="E2321" s="64"/>
      <c r="F2321" s="19"/>
      <c r="G2321" s="19"/>
      <c r="I2321" s="14"/>
      <c r="P2321" s="14"/>
      <c r="Q2321" s="14"/>
      <c r="S2321" s="14"/>
      <c r="V2321" s="14"/>
      <c r="X2321" s="14"/>
      <c r="Z2321" s="14"/>
      <c r="AB2321" s="66"/>
    </row>
    <row r="2322" spans="1:28" s="65" customFormat="1" ht="15" hidden="1">
      <c r="A2322" s="19"/>
      <c r="B2322" s="64"/>
      <c r="C2322" s="64"/>
      <c r="D2322" s="64"/>
      <c r="E2322" s="64"/>
      <c r="F2322" s="19"/>
      <c r="G2322" s="19"/>
      <c r="I2322" s="14"/>
      <c r="P2322" s="14"/>
      <c r="Q2322" s="14"/>
      <c r="S2322" s="14"/>
      <c r="V2322" s="14"/>
      <c r="X2322" s="14"/>
      <c r="Z2322" s="14"/>
      <c r="AB2322" s="66"/>
    </row>
    <row r="2323" spans="1:28" s="65" customFormat="1" ht="15" hidden="1">
      <c r="A2323" s="19"/>
      <c r="B2323" s="64"/>
      <c r="C2323" s="64"/>
      <c r="D2323" s="64"/>
      <c r="E2323" s="64"/>
      <c r="F2323" s="19"/>
      <c r="G2323" s="19"/>
      <c r="I2323" s="14"/>
      <c r="P2323" s="14"/>
      <c r="Q2323" s="14"/>
      <c r="S2323" s="14"/>
      <c r="V2323" s="14"/>
      <c r="X2323" s="14"/>
      <c r="Z2323" s="14"/>
      <c r="AB2323" s="66"/>
    </row>
    <row r="2324" spans="1:28" s="65" customFormat="1" ht="15" hidden="1">
      <c r="A2324" s="19"/>
      <c r="B2324" s="64"/>
      <c r="C2324" s="64"/>
      <c r="D2324" s="64"/>
      <c r="E2324" s="64"/>
      <c r="F2324" s="19"/>
      <c r="G2324" s="19"/>
      <c r="I2324" s="14"/>
      <c r="P2324" s="14"/>
      <c r="Q2324" s="14"/>
      <c r="S2324" s="14"/>
      <c r="V2324" s="14"/>
      <c r="X2324" s="14"/>
      <c r="Z2324" s="14"/>
      <c r="AB2324" s="66"/>
    </row>
    <row r="2325" spans="1:28" s="65" customFormat="1" ht="15" hidden="1">
      <c r="A2325" s="19"/>
      <c r="B2325" s="64"/>
      <c r="C2325" s="64"/>
      <c r="D2325" s="64"/>
      <c r="E2325" s="64"/>
      <c r="F2325" s="19"/>
      <c r="G2325" s="19"/>
      <c r="I2325" s="14"/>
      <c r="P2325" s="14"/>
      <c r="Q2325" s="14"/>
      <c r="S2325" s="14"/>
      <c r="V2325" s="14"/>
      <c r="X2325" s="14"/>
      <c r="Z2325" s="14"/>
      <c r="AB2325" s="66"/>
    </row>
    <row r="2326" spans="1:28" s="65" customFormat="1" ht="15" hidden="1">
      <c r="A2326" s="19"/>
      <c r="B2326" s="64"/>
      <c r="C2326" s="64"/>
      <c r="D2326" s="64"/>
      <c r="E2326" s="64"/>
      <c r="F2326" s="19"/>
      <c r="G2326" s="19"/>
      <c r="I2326" s="14"/>
      <c r="P2326" s="14"/>
      <c r="Q2326" s="14"/>
      <c r="S2326" s="14"/>
      <c r="V2326" s="14"/>
      <c r="X2326" s="14"/>
      <c r="Z2326" s="14"/>
      <c r="AB2326" s="66"/>
    </row>
    <row r="2327" spans="1:28" s="65" customFormat="1" ht="15" hidden="1">
      <c r="A2327" s="19"/>
      <c r="B2327" s="64"/>
      <c r="C2327" s="64"/>
      <c r="D2327" s="64"/>
      <c r="E2327" s="64"/>
      <c r="F2327" s="19"/>
      <c r="G2327" s="19"/>
      <c r="I2327" s="14"/>
      <c r="P2327" s="14"/>
      <c r="Q2327" s="14"/>
      <c r="S2327" s="14"/>
      <c r="V2327" s="14"/>
      <c r="X2327" s="14"/>
      <c r="Z2327" s="14"/>
      <c r="AB2327" s="66"/>
    </row>
    <row r="2328" spans="1:28" s="65" customFormat="1" ht="15" hidden="1">
      <c r="A2328" s="19"/>
      <c r="B2328" s="64"/>
      <c r="C2328" s="64"/>
      <c r="D2328" s="64"/>
      <c r="E2328" s="64"/>
      <c r="F2328" s="19"/>
      <c r="G2328" s="19"/>
      <c r="I2328" s="14"/>
      <c r="P2328" s="14"/>
      <c r="Q2328" s="14"/>
      <c r="S2328" s="14"/>
      <c r="V2328" s="14"/>
      <c r="X2328" s="14"/>
      <c r="Z2328" s="14"/>
      <c r="AB2328" s="66"/>
    </row>
    <row r="2329" spans="1:28" s="65" customFormat="1" ht="15" hidden="1">
      <c r="A2329" s="19"/>
      <c r="B2329" s="64"/>
      <c r="C2329" s="64"/>
      <c r="D2329" s="64"/>
      <c r="E2329" s="64"/>
      <c r="F2329" s="19"/>
      <c r="G2329" s="19"/>
      <c r="I2329" s="14"/>
      <c r="P2329" s="14"/>
      <c r="Q2329" s="14"/>
      <c r="S2329" s="14"/>
      <c r="V2329" s="14"/>
      <c r="X2329" s="14"/>
      <c r="Z2329" s="14"/>
      <c r="AB2329" s="66"/>
    </row>
    <row r="2330" spans="1:28" s="65" customFormat="1" ht="15" hidden="1">
      <c r="A2330" s="19"/>
      <c r="B2330" s="64"/>
      <c r="C2330" s="64"/>
      <c r="D2330" s="64"/>
      <c r="E2330" s="64"/>
      <c r="F2330" s="19"/>
      <c r="G2330" s="19"/>
      <c r="I2330" s="14"/>
      <c r="P2330" s="14"/>
      <c r="Q2330" s="14"/>
      <c r="S2330" s="14"/>
      <c r="V2330" s="14"/>
      <c r="X2330" s="14"/>
      <c r="Z2330" s="14"/>
      <c r="AB2330" s="66"/>
    </row>
    <row r="2331" spans="1:28" s="65" customFormat="1" ht="15" hidden="1">
      <c r="A2331" s="19"/>
      <c r="B2331" s="64"/>
      <c r="C2331" s="64"/>
      <c r="D2331" s="64"/>
      <c r="E2331" s="64"/>
      <c r="F2331" s="19"/>
      <c r="G2331" s="19"/>
      <c r="I2331" s="14"/>
      <c r="P2331" s="14"/>
      <c r="Q2331" s="14"/>
      <c r="S2331" s="14"/>
      <c r="V2331" s="14"/>
      <c r="X2331" s="14"/>
      <c r="Z2331" s="14"/>
      <c r="AB2331" s="66"/>
    </row>
    <row r="2332" spans="1:28" s="65" customFormat="1" ht="15" hidden="1">
      <c r="A2332" s="19"/>
      <c r="B2332" s="64"/>
      <c r="C2332" s="64"/>
      <c r="D2332" s="64"/>
      <c r="E2332" s="64"/>
      <c r="F2332" s="19"/>
      <c r="G2332" s="19"/>
      <c r="I2332" s="14"/>
      <c r="P2332" s="14"/>
      <c r="Q2332" s="14"/>
      <c r="S2332" s="14"/>
      <c r="V2332" s="14"/>
      <c r="X2332" s="14"/>
      <c r="Z2332" s="14"/>
      <c r="AB2332" s="66"/>
    </row>
    <row r="2333" spans="1:28" s="65" customFormat="1" ht="15" hidden="1">
      <c r="A2333" s="19"/>
      <c r="B2333" s="64"/>
      <c r="C2333" s="64"/>
      <c r="D2333" s="64"/>
      <c r="E2333" s="64"/>
      <c r="F2333" s="19"/>
      <c r="G2333" s="19"/>
      <c r="I2333" s="14"/>
      <c r="P2333" s="14"/>
      <c r="Q2333" s="14"/>
      <c r="S2333" s="14"/>
      <c r="V2333" s="14"/>
      <c r="X2333" s="14"/>
      <c r="Z2333" s="14"/>
      <c r="AB2333" s="66"/>
    </row>
    <row r="2334" spans="1:28" s="65" customFormat="1" ht="15" hidden="1">
      <c r="A2334" s="19"/>
      <c r="B2334" s="64"/>
      <c r="C2334" s="64"/>
      <c r="D2334" s="64"/>
      <c r="E2334" s="64"/>
      <c r="F2334" s="19"/>
      <c r="G2334" s="19"/>
      <c r="I2334" s="14"/>
      <c r="P2334" s="14"/>
      <c r="Q2334" s="14"/>
      <c r="S2334" s="14"/>
      <c r="V2334" s="14"/>
      <c r="X2334" s="14"/>
      <c r="Z2334" s="14"/>
      <c r="AB2334" s="66"/>
    </row>
    <row r="2335" spans="1:28" s="65" customFormat="1" ht="15" hidden="1">
      <c r="A2335" s="19"/>
      <c r="B2335" s="64"/>
      <c r="C2335" s="64"/>
      <c r="D2335" s="64"/>
      <c r="E2335" s="64"/>
      <c r="F2335" s="19"/>
      <c r="G2335" s="19"/>
      <c r="I2335" s="14"/>
      <c r="P2335" s="14"/>
      <c r="Q2335" s="14"/>
      <c r="S2335" s="14"/>
      <c r="V2335" s="14"/>
      <c r="X2335" s="14"/>
      <c r="Z2335" s="14"/>
      <c r="AB2335" s="66"/>
    </row>
    <row r="2336" spans="1:28" s="65" customFormat="1" ht="15" hidden="1">
      <c r="A2336" s="19"/>
      <c r="B2336" s="64"/>
      <c r="C2336" s="64"/>
      <c r="D2336" s="64"/>
      <c r="E2336" s="64"/>
      <c r="F2336" s="19"/>
      <c r="G2336" s="19"/>
      <c r="I2336" s="14"/>
      <c r="P2336" s="14"/>
      <c r="Q2336" s="14"/>
      <c r="S2336" s="14"/>
      <c r="V2336" s="14"/>
      <c r="X2336" s="14"/>
      <c r="Z2336" s="14"/>
      <c r="AB2336" s="66"/>
    </row>
    <row r="2337" spans="1:28" s="65" customFormat="1" ht="15" hidden="1">
      <c r="A2337" s="19"/>
      <c r="B2337" s="64"/>
      <c r="C2337" s="64"/>
      <c r="D2337" s="64"/>
      <c r="E2337" s="64"/>
      <c r="F2337" s="19"/>
      <c r="G2337" s="19"/>
      <c r="I2337" s="14"/>
      <c r="P2337" s="14"/>
      <c r="Q2337" s="14"/>
      <c r="S2337" s="14"/>
      <c r="V2337" s="14"/>
      <c r="X2337" s="14"/>
      <c r="Z2337" s="14"/>
      <c r="AB2337" s="66"/>
    </row>
    <row r="2338" spans="1:28" s="65" customFormat="1" ht="15" hidden="1">
      <c r="A2338" s="19"/>
      <c r="B2338" s="64"/>
      <c r="C2338" s="64"/>
      <c r="D2338" s="64"/>
      <c r="E2338" s="64"/>
      <c r="F2338" s="19"/>
      <c r="G2338" s="19"/>
      <c r="I2338" s="14"/>
      <c r="P2338" s="14"/>
      <c r="Q2338" s="14"/>
      <c r="S2338" s="14"/>
      <c r="V2338" s="14"/>
      <c r="X2338" s="14"/>
      <c r="Z2338" s="14"/>
      <c r="AB2338" s="66"/>
    </row>
    <row r="2339" spans="1:28" s="65" customFormat="1" ht="15" hidden="1">
      <c r="A2339" s="19"/>
      <c r="B2339" s="64"/>
      <c r="C2339" s="64"/>
      <c r="D2339" s="64"/>
      <c r="E2339" s="64"/>
      <c r="F2339" s="19"/>
      <c r="G2339" s="19"/>
      <c r="I2339" s="14"/>
      <c r="P2339" s="14"/>
      <c r="Q2339" s="14"/>
      <c r="S2339" s="14"/>
      <c r="V2339" s="14"/>
      <c r="X2339" s="14"/>
      <c r="Z2339" s="14"/>
      <c r="AB2339" s="66"/>
    </row>
    <row r="2340" spans="1:28" s="65" customFormat="1" ht="15" hidden="1">
      <c r="A2340" s="19"/>
      <c r="B2340" s="64"/>
      <c r="C2340" s="64"/>
      <c r="D2340" s="64"/>
      <c r="E2340" s="64"/>
      <c r="F2340" s="19"/>
      <c r="G2340" s="19"/>
      <c r="I2340" s="14"/>
      <c r="P2340" s="14"/>
      <c r="Q2340" s="14"/>
      <c r="S2340" s="14"/>
      <c r="V2340" s="14"/>
      <c r="X2340" s="14"/>
      <c r="Z2340" s="14"/>
      <c r="AB2340" s="66"/>
    </row>
    <row r="2341" spans="1:28" s="65" customFormat="1" ht="15" hidden="1">
      <c r="A2341" s="19"/>
      <c r="B2341" s="64"/>
      <c r="C2341" s="64"/>
      <c r="D2341" s="64"/>
      <c r="E2341" s="64"/>
      <c r="F2341" s="19"/>
      <c r="G2341" s="19"/>
      <c r="I2341" s="14"/>
      <c r="P2341" s="14"/>
      <c r="Q2341" s="14"/>
      <c r="S2341" s="14"/>
      <c r="V2341" s="14"/>
      <c r="X2341" s="14"/>
      <c r="Z2341" s="14"/>
      <c r="AB2341" s="66"/>
    </row>
    <row r="2342" spans="1:28" s="65" customFormat="1" ht="15" hidden="1">
      <c r="A2342" s="19"/>
      <c r="B2342" s="64"/>
      <c r="C2342" s="64"/>
      <c r="D2342" s="64"/>
      <c r="E2342" s="64"/>
      <c r="F2342" s="19"/>
      <c r="G2342" s="19"/>
      <c r="I2342" s="14"/>
      <c r="P2342" s="14"/>
      <c r="Q2342" s="14"/>
      <c r="S2342" s="14"/>
      <c r="V2342" s="14"/>
      <c r="X2342" s="14"/>
      <c r="Z2342" s="14"/>
      <c r="AB2342" s="66"/>
    </row>
    <row r="2343" spans="1:28" s="65" customFormat="1" ht="15" hidden="1">
      <c r="A2343" s="19"/>
      <c r="B2343" s="64"/>
      <c r="C2343" s="64"/>
      <c r="D2343" s="64"/>
      <c r="E2343" s="64"/>
      <c r="F2343" s="19"/>
      <c r="G2343" s="19"/>
      <c r="I2343" s="14"/>
      <c r="P2343" s="14"/>
      <c r="Q2343" s="14"/>
      <c r="S2343" s="14"/>
      <c r="V2343" s="14"/>
      <c r="X2343" s="14"/>
      <c r="Z2343" s="14"/>
      <c r="AB2343" s="66"/>
    </row>
    <row r="2344" spans="1:28" s="65" customFormat="1" ht="15" hidden="1">
      <c r="A2344" s="19"/>
      <c r="B2344" s="64"/>
      <c r="C2344" s="64"/>
      <c r="D2344" s="64"/>
      <c r="E2344" s="64"/>
      <c r="F2344" s="19"/>
      <c r="G2344" s="19"/>
      <c r="I2344" s="14"/>
      <c r="P2344" s="14"/>
      <c r="Q2344" s="14"/>
      <c r="S2344" s="14"/>
      <c r="V2344" s="14"/>
      <c r="X2344" s="14"/>
      <c r="Z2344" s="14"/>
      <c r="AB2344" s="66"/>
    </row>
    <row r="2345" spans="1:28" s="65" customFormat="1" ht="15" hidden="1">
      <c r="A2345" s="19"/>
      <c r="B2345" s="64"/>
      <c r="C2345" s="64"/>
      <c r="D2345" s="64"/>
      <c r="E2345" s="64"/>
      <c r="F2345" s="19"/>
      <c r="G2345" s="19"/>
      <c r="I2345" s="14"/>
      <c r="P2345" s="14"/>
      <c r="Q2345" s="14"/>
      <c r="S2345" s="14"/>
      <c r="V2345" s="14"/>
      <c r="X2345" s="14"/>
      <c r="Z2345" s="14"/>
      <c r="AB2345" s="66"/>
    </row>
    <row r="2346" spans="1:28" s="65" customFormat="1" ht="15" hidden="1">
      <c r="A2346" s="19"/>
      <c r="B2346" s="64"/>
      <c r="C2346" s="64"/>
      <c r="D2346" s="64"/>
      <c r="E2346" s="64"/>
      <c r="F2346" s="19"/>
      <c r="G2346" s="19"/>
      <c r="I2346" s="14"/>
      <c r="P2346" s="14"/>
      <c r="Q2346" s="14"/>
      <c r="S2346" s="14"/>
      <c r="V2346" s="14"/>
      <c r="X2346" s="14"/>
      <c r="Z2346" s="14"/>
      <c r="AB2346" s="66"/>
    </row>
    <row r="2347" spans="1:28" s="65" customFormat="1" ht="15" hidden="1">
      <c r="A2347" s="19"/>
      <c r="B2347" s="64"/>
      <c r="C2347" s="64"/>
      <c r="D2347" s="64"/>
      <c r="E2347" s="64"/>
      <c r="F2347" s="19"/>
      <c r="G2347" s="19"/>
      <c r="I2347" s="14"/>
      <c r="P2347" s="14"/>
      <c r="Q2347" s="14"/>
      <c r="S2347" s="14"/>
      <c r="V2347" s="14"/>
      <c r="X2347" s="14"/>
      <c r="Z2347" s="14"/>
      <c r="AB2347" s="66"/>
    </row>
    <row r="2348" spans="1:28" s="65" customFormat="1" ht="15" hidden="1">
      <c r="A2348" s="19"/>
      <c r="B2348" s="64"/>
      <c r="C2348" s="64"/>
      <c r="D2348" s="64"/>
      <c r="E2348" s="64"/>
      <c r="F2348" s="19"/>
      <c r="G2348" s="19"/>
      <c r="I2348" s="14"/>
      <c r="P2348" s="14"/>
      <c r="Q2348" s="14"/>
      <c r="S2348" s="14"/>
      <c r="V2348" s="14"/>
      <c r="X2348" s="14"/>
      <c r="Z2348" s="14"/>
      <c r="AB2348" s="66"/>
    </row>
    <row r="2349" spans="1:28" s="65" customFormat="1" ht="15" hidden="1">
      <c r="A2349" s="19"/>
      <c r="B2349" s="64"/>
      <c r="C2349" s="64"/>
      <c r="D2349" s="64"/>
      <c r="E2349" s="64"/>
      <c r="F2349" s="19"/>
      <c r="G2349" s="19"/>
      <c r="I2349" s="14"/>
      <c r="P2349" s="14"/>
      <c r="Q2349" s="14"/>
      <c r="S2349" s="14"/>
      <c r="V2349" s="14"/>
      <c r="X2349" s="14"/>
      <c r="Z2349" s="14"/>
      <c r="AB2349" s="66"/>
    </row>
    <row r="2350" spans="1:28" s="65" customFormat="1" ht="15" hidden="1">
      <c r="A2350" s="19"/>
      <c r="B2350" s="64"/>
      <c r="C2350" s="64"/>
      <c r="D2350" s="64"/>
      <c r="E2350" s="64"/>
      <c r="F2350" s="19"/>
      <c r="G2350" s="19"/>
      <c r="I2350" s="14"/>
      <c r="P2350" s="14"/>
      <c r="Q2350" s="14"/>
      <c r="S2350" s="14"/>
      <c r="V2350" s="14"/>
      <c r="X2350" s="14"/>
      <c r="Z2350" s="14"/>
      <c r="AB2350" s="66"/>
    </row>
    <row r="2351" spans="1:28" s="65" customFormat="1" ht="15" hidden="1">
      <c r="A2351" s="19"/>
      <c r="B2351" s="64"/>
      <c r="C2351" s="64"/>
      <c r="D2351" s="64"/>
      <c r="E2351" s="64"/>
      <c r="F2351" s="19"/>
      <c r="G2351" s="19"/>
      <c r="I2351" s="14"/>
      <c r="P2351" s="14"/>
      <c r="Q2351" s="14"/>
      <c r="S2351" s="14"/>
      <c r="V2351" s="14"/>
      <c r="X2351" s="14"/>
      <c r="Z2351" s="14"/>
      <c r="AB2351" s="66"/>
    </row>
    <row r="2352" spans="1:28" s="65" customFormat="1" ht="15" hidden="1">
      <c r="A2352" s="19"/>
      <c r="B2352" s="64"/>
      <c r="C2352" s="64"/>
      <c r="D2352" s="64"/>
      <c r="E2352" s="64"/>
      <c r="F2352" s="19"/>
      <c r="G2352" s="19"/>
      <c r="I2352" s="14"/>
      <c r="P2352" s="14"/>
      <c r="Q2352" s="14"/>
      <c r="S2352" s="14"/>
      <c r="V2352" s="14"/>
      <c r="X2352" s="14"/>
      <c r="Z2352" s="14"/>
      <c r="AB2352" s="66"/>
    </row>
    <row r="2353" spans="1:28" s="65" customFormat="1" ht="15" hidden="1">
      <c r="A2353" s="19"/>
      <c r="B2353" s="64"/>
      <c r="C2353" s="64"/>
      <c r="D2353" s="64"/>
      <c r="E2353" s="64"/>
      <c r="F2353" s="19"/>
      <c r="G2353" s="19"/>
      <c r="I2353" s="14"/>
      <c r="P2353" s="14"/>
      <c r="Q2353" s="14"/>
      <c r="S2353" s="14"/>
      <c r="V2353" s="14"/>
      <c r="X2353" s="14"/>
      <c r="Z2353" s="14"/>
      <c r="AB2353" s="66"/>
    </row>
    <row r="2354" spans="1:28" s="65" customFormat="1" ht="15" hidden="1">
      <c r="A2354" s="19"/>
      <c r="B2354" s="64"/>
      <c r="C2354" s="64"/>
      <c r="D2354" s="64"/>
      <c r="E2354" s="64"/>
      <c r="F2354" s="19"/>
      <c r="G2354" s="19"/>
      <c r="I2354" s="14"/>
      <c r="P2354" s="14"/>
      <c r="Q2354" s="14"/>
      <c r="S2354" s="14"/>
      <c r="V2354" s="14"/>
      <c r="X2354" s="14"/>
      <c r="Z2354" s="14"/>
      <c r="AB2354" s="66"/>
    </row>
    <row r="2355" spans="1:28" s="65" customFormat="1" ht="15" hidden="1">
      <c r="A2355" s="19"/>
      <c r="B2355" s="64"/>
      <c r="C2355" s="64"/>
      <c r="D2355" s="64"/>
      <c r="E2355" s="64"/>
      <c r="F2355" s="19"/>
      <c r="G2355" s="19"/>
      <c r="I2355" s="14"/>
      <c r="P2355" s="14"/>
      <c r="Q2355" s="14"/>
      <c r="S2355" s="14"/>
      <c r="V2355" s="14"/>
      <c r="X2355" s="14"/>
      <c r="Z2355" s="14"/>
      <c r="AB2355" s="66"/>
    </row>
    <row r="2356" spans="1:28" s="65" customFormat="1" ht="15" hidden="1">
      <c r="A2356" s="19"/>
      <c r="B2356" s="64"/>
      <c r="C2356" s="64"/>
      <c r="D2356" s="64"/>
      <c r="E2356" s="64"/>
      <c r="F2356" s="19"/>
      <c r="G2356" s="19"/>
      <c r="I2356" s="14"/>
      <c r="P2356" s="14"/>
      <c r="Q2356" s="14"/>
      <c r="S2356" s="14"/>
      <c r="V2356" s="14"/>
      <c r="X2356" s="14"/>
      <c r="Z2356" s="14"/>
      <c r="AB2356" s="66"/>
    </row>
    <row r="2357" spans="1:28" s="65" customFormat="1" ht="15" hidden="1">
      <c r="A2357" s="19"/>
      <c r="B2357" s="64"/>
      <c r="C2357" s="64"/>
      <c r="D2357" s="64"/>
      <c r="E2357" s="64"/>
      <c r="F2357" s="19"/>
      <c r="G2357" s="19"/>
      <c r="I2357" s="14"/>
      <c r="P2357" s="14"/>
      <c r="Q2357" s="14"/>
      <c r="S2357" s="14"/>
      <c r="V2357" s="14"/>
      <c r="X2357" s="14"/>
      <c r="Z2357" s="14"/>
      <c r="AB2357" s="66"/>
    </row>
    <row r="2358" spans="1:28" s="65" customFormat="1" ht="15" hidden="1">
      <c r="A2358" s="19"/>
      <c r="B2358" s="64"/>
      <c r="C2358" s="64"/>
      <c r="D2358" s="64"/>
      <c r="E2358" s="64"/>
      <c r="F2358" s="19"/>
      <c r="G2358" s="19"/>
      <c r="I2358" s="14"/>
      <c r="P2358" s="14"/>
      <c r="Q2358" s="14"/>
      <c r="S2358" s="14"/>
      <c r="V2358" s="14"/>
      <c r="X2358" s="14"/>
      <c r="Z2358" s="14"/>
      <c r="AB2358" s="66"/>
    </row>
    <row r="2359" spans="1:28" s="65" customFormat="1" ht="15" hidden="1">
      <c r="A2359" s="19"/>
      <c r="B2359" s="64"/>
      <c r="C2359" s="64"/>
      <c r="D2359" s="64"/>
      <c r="E2359" s="64"/>
      <c r="F2359" s="19"/>
      <c r="G2359" s="19"/>
      <c r="I2359" s="14"/>
      <c r="P2359" s="14"/>
      <c r="Q2359" s="14"/>
      <c r="S2359" s="14"/>
      <c r="V2359" s="14"/>
      <c r="X2359" s="14"/>
      <c r="Z2359" s="14"/>
      <c r="AB2359" s="66"/>
    </row>
    <row r="2360" spans="1:28" s="65" customFormat="1" ht="15" hidden="1">
      <c r="A2360" s="19"/>
      <c r="B2360" s="64"/>
      <c r="C2360" s="64"/>
      <c r="D2360" s="64"/>
      <c r="E2360" s="64"/>
      <c r="F2360" s="19"/>
      <c r="G2360" s="19"/>
      <c r="I2360" s="14"/>
      <c r="P2360" s="14"/>
      <c r="Q2360" s="14"/>
      <c r="S2360" s="14"/>
      <c r="V2360" s="14"/>
      <c r="X2360" s="14"/>
      <c r="Z2360" s="14"/>
      <c r="AB2360" s="66"/>
    </row>
    <row r="2361" spans="1:28" s="65" customFormat="1" ht="15" hidden="1">
      <c r="A2361" s="19"/>
      <c r="B2361" s="64"/>
      <c r="C2361" s="64"/>
      <c r="D2361" s="64"/>
      <c r="E2361" s="64"/>
      <c r="F2361" s="19"/>
      <c r="G2361" s="19"/>
      <c r="I2361" s="14"/>
      <c r="P2361" s="14"/>
      <c r="Q2361" s="14"/>
      <c r="S2361" s="14"/>
      <c r="V2361" s="14"/>
      <c r="X2361" s="14"/>
      <c r="Z2361" s="14"/>
      <c r="AB2361" s="66"/>
    </row>
    <row r="2362" spans="1:28" s="65" customFormat="1" ht="15" hidden="1">
      <c r="A2362" s="19"/>
      <c r="B2362" s="64"/>
      <c r="C2362" s="64"/>
      <c r="D2362" s="64"/>
      <c r="E2362" s="64"/>
      <c r="F2362" s="19"/>
      <c r="G2362" s="19"/>
      <c r="I2362" s="14"/>
      <c r="P2362" s="14"/>
      <c r="Q2362" s="14"/>
      <c r="S2362" s="14"/>
      <c r="V2362" s="14"/>
      <c r="X2362" s="14"/>
      <c r="Z2362" s="14"/>
      <c r="AB2362" s="66"/>
    </row>
    <row r="2363" spans="1:28" s="65" customFormat="1" ht="15" hidden="1">
      <c r="A2363" s="19"/>
      <c r="B2363" s="64"/>
      <c r="C2363" s="64"/>
      <c r="D2363" s="64"/>
      <c r="E2363" s="64"/>
      <c r="F2363" s="19"/>
      <c r="G2363" s="19"/>
      <c r="I2363" s="14"/>
      <c r="P2363" s="14"/>
      <c r="Q2363" s="14"/>
      <c r="S2363" s="14"/>
      <c r="V2363" s="14"/>
      <c r="X2363" s="14"/>
      <c r="Z2363" s="14"/>
      <c r="AB2363" s="66"/>
    </row>
    <row r="2364" spans="1:28" s="65" customFormat="1" ht="15" hidden="1">
      <c r="A2364" s="19"/>
      <c r="B2364" s="64"/>
      <c r="C2364" s="64"/>
      <c r="D2364" s="64"/>
      <c r="E2364" s="64"/>
      <c r="F2364" s="19"/>
      <c r="G2364" s="19"/>
      <c r="I2364" s="14"/>
      <c r="P2364" s="14"/>
      <c r="Q2364" s="14"/>
      <c r="S2364" s="14"/>
      <c r="V2364" s="14"/>
      <c r="X2364" s="14"/>
      <c r="Z2364" s="14"/>
      <c r="AB2364" s="66"/>
    </row>
    <row r="2365" spans="1:28" s="65" customFormat="1" ht="15" hidden="1">
      <c r="A2365" s="19"/>
      <c r="B2365" s="64"/>
      <c r="C2365" s="64"/>
      <c r="D2365" s="64"/>
      <c r="E2365" s="64"/>
      <c r="F2365" s="19"/>
      <c r="G2365" s="19"/>
      <c r="I2365" s="14"/>
      <c r="P2365" s="14"/>
      <c r="Q2365" s="14"/>
      <c r="S2365" s="14"/>
      <c r="V2365" s="14"/>
      <c r="X2365" s="14"/>
      <c r="Z2365" s="14"/>
      <c r="AB2365" s="66"/>
    </row>
    <row r="2366" spans="1:28" s="65" customFormat="1" ht="15" hidden="1">
      <c r="A2366" s="19"/>
      <c r="B2366" s="64"/>
      <c r="C2366" s="64"/>
      <c r="D2366" s="64"/>
      <c r="E2366" s="64"/>
      <c r="F2366" s="19"/>
      <c r="G2366" s="19"/>
      <c r="I2366" s="14"/>
      <c r="P2366" s="14"/>
      <c r="Q2366" s="14"/>
      <c r="S2366" s="14"/>
      <c r="V2366" s="14"/>
      <c r="X2366" s="14"/>
      <c r="Z2366" s="14"/>
      <c r="AB2366" s="66"/>
    </row>
    <row r="2367" spans="1:28" s="65" customFormat="1" ht="15" hidden="1">
      <c r="A2367" s="19"/>
      <c r="B2367" s="64"/>
      <c r="C2367" s="64"/>
      <c r="D2367" s="64"/>
      <c r="E2367" s="64"/>
      <c r="F2367" s="19"/>
      <c r="G2367" s="19"/>
      <c r="I2367" s="14"/>
      <c r="P2367" s="14"/>
      <c r="Q2367" s="14"/>
      <c r="S2367" s="14"/>
      <c r="V2367" s="14"/>
      <c r="X2367" s="14"/>
      <c r="Z2367" s="14"/>
      <c r="AB2367" s="66"/>
    </row>
    <row r="2368" spans="1:28" s="65" customFormat="1" ht="15" hidden="1">
      <c r="A2368" s="19"/>
      <c r="B2368" s="64"/>
      <c r="C2368" s="64"/>
      <c r="D2368" s="64"/>
      <c r="E2368" s="64"/>
      <c r="F2368" s="19"/>
      <c r="G2368" s="19"/>
      <c r="I2368" s="14"/>
      <c r="P2368" s="14"/>
      <c r="Q2368" s="14"/>
      <c r="S2368" s="14"/>
      <c r="V2368" s="14"/>
      <c r="X2368" s="14"/>
      <c r="Z2368" s="14"/>
      <c r="AB2368" s="66"/>
    </row>
    <row r="2369" spans="1:28" s="65" customFormat="1" ht="15" hidden="1">
      <c r="A2369" s="19"/>
      <c r="B2369" s="64"/>
      <c r="C2369" s="64"/>
      <c r="D2369" s="64"/>
      <c r="E2369" s="64"/>
      <c r="F2369" s="19"/>
      <c r="G2369" s="19"/>
      <c r="I2369" s="14"/>
      <c r="P2369" s="14"/>
      <c r="Q2369" s="14"/>
      <c r="S2369" s="14"/>
      <c r="V2369" s="14"/>
      <c r="X2369" s="14"/>
      <c r="Z2369" s="14"/>
      <c r="AB2369" s="66"/>
    </row>
    <row r="2370" spans="1:28" s="65" customFormat="1" ht="15" hidden="1">
      <c r="A2370" s="19"/>
      <c r="B2370" s="64"/>
      <c r="C2370" s="64"/>
      <c r="D2370" s="64"/>
      <c r="E2370" s="64"/>
      <c r="F2370" s="19"/>
      <c r="G2370" s="19"/>
      <c r="I2370" s="14"/>
      <c r="P2370" s="14"/>
      <c r="Q2370" s="14"/>
      <c r="S2370" s="14"/>
      <c r="V2370" s="14"/>
      <c r="X2370" s="14"/>
      <c r="Z2370" s="14"/>
      <c r="AB2370" s="66"/>
    </row>
    <row r="2371" spans="1:28" s="65" customFormat="1" ht="15" hidden="1">
      <c r="B2371" s="67"/>
      <c r="C2371" s="67"/>
      <c r="D2371" s="67"/>
      <c r="E2371" s="67"/>
      <c r="I2371" s="14"/>
      <c r="P2371" s="14"/>
      <c r="Q2371" s="14"/>
      <c r="S2371" s="14"/>
      <c r="V2371" s="14"/>
      <c r="X2371" s="14"/>
      <c r="Z2371" s="14"/>
      <c r="AB2371" s="66"/>
    </row>
    <row r="2372" spans="1:28" s="65" customFormat="1" ht="15" hidden="1">
      <c r="B2372" s="67"/>
      <c r="C2372" s="67"/>
      <c r="D2372" s="67"/>
      <c r="E2372" s="67"/>
      <c r="I2372" s="14"/>
      <c r="P2372" s="14"/>
      <c r="Q2372" s="14"/>
      <c r="S2372" s="14"/>
      <c r="V2372" s="14"/>
      <c r="X2372" s="14"/>
      <c r="Z2372" s="14"/>
      <c r="AB2372" s="66"/>
    </row>
    <row r="2373" spans="1:28" s="65" customFormat="1" ht="15" hidden="1">
      <c r="B2373" s="67"/>
      <c r="C2373" s="67"/>
      <c r="D2373" s="67"/>
      <c r="E2373" s="67"/>
      <c r="I2373" s="14"/>
      <c r="P2373" s="14"/>
      <c r="Q2373" s="14"/>
      <c r="S2373" s="14"/>
      <c r="V2373" s="14"/>
      <c r="X2373" s="14"/>
      <c r="Z2373" s="14"/>
      <c r="AB2373" s="66"/>
    </row>
    <row r="2374" spans="1:28" s="65" customFormat="1" ht="15" hidden="1">
      <c r="B2374" s="67"/>
      <c r="C2374" s="67"/>
      <c r="D2374" s="67"/>
      <c r="E2374" s="67"/>
      <c r="I2374" s="14"/>
      <c r="P2374" s="14"/>
      <c r="Q2374" s="14"/>
      <c r="S2374" s="14"/>
      <c r="V2374" s="14"/>
      <c r="X2374" s="14"/>
      <c r="Z2374" s="14"/>
      <c r="AB2374" s="66"/>
    </row>
    <row r="2375" spans="1:28" s="65" customFormat="1" ht="15" hidden="1">
      <c r="B2375" s="67"/>
      <c r="C2375" s="67"/>
      <c r="D2375" s="67"/>
      <c r="E2375" s="67"/>
      <c r="I2375" s="14"/>
      <c r="P2375" s="14"/>
      <c r="Q2375" s="14"/>
      <c r="S2375" s="14"/>
      <c r="V2375" s="14"/>
      <c r="X2375" s="14"/>
      <c r="Z2375" s="14"/>
      <c r="AB2375" s="66"/>
    </row>
    <row r="2376" spans="1:28" s="65" customFormat="1" ht="15" hidden="1">
      <c r="B2376" s="67"/>
      <c r="C2376" s="67"/>
      <c r="D2376" s="67"/>
      <c r="E2376" s="67"/>
      <c r="I2376" s="14"/>
      <c r="P2376" s="14"/>
      <c r="Q2376" s="14"/>
      <c r="S2376" s="14"/>
      <c r="V2376" s="14"/>
      <c r="X2376" s="14"/>
      <c r="Z2376" s="14"/>
      <c r="AB2376" s="66"/>
    </row>
    <row r="2377" spans="1:28" s="65" customFormat="1" ht="15" hidden="1">
      <c r="B2377" s="67"/>
      <c r="C2377" s="67"/>
      <c r="D2377" s="67"/>
      <c r="E2377" s="67"/>
      <c r="I2377" s="14"/>
      <c r="P2377" s="14"/>
      <c r="Q2377" s="14"/>
      <c r="S2377" s="14"/>
      <c r="V2377" s="14"/>
      <c r="X2377" s="14"/>
      <c r="Z2377" s="14"/>
      <c r="AB2377" s="66"/>
    </row>
    <row r="2378" spans="1:28" s="65" customFormat="1" ht="15" hidden="1">
      <c r="B2378" s="67"/>
      <c r="C2378" s="67"/>
      <c r="D2378" s="67"/>
      <c r="E2378" s="67"/>
      <c r="I2378" s="14"/>
      <c r="P2378" s="14"/>
      <c r="Q2378" s="14"/>
      <c r="S2378" s="14"/>
      <c r="V2378" s="14"/>
      <c r="X2378" s="14"/>
      <c r="Z2378" s="14"/>
      <c r="AB2378" s="66"/>
    </row>
    <row r="2379" spans="1:28" s="65" customFormat="1" ht="15" hidden="1">
      <c r="B2379" s="67"/>
      <c r="C2379" s="67"/>
      <c r="D2379" s="67"/>
      <c r="E2379" s="67"/>
      <c r="I2379" s="14"/>
      <c r="P2379" s="14"/>
      <c r="Q2379" s="14"/>
      <c r="S2379" s="14"/>
      <c r="V2379" s="14"/>
      <c r="X2379" s="14"/>
      <c r="Z2379" s="14"/>
      <c r="AB2379" s="66"/>
    </row>
    <row r="2380" spans="1:28" s="65" customFormat="1" ht="15" hidden="1">
      <c r="B2380" s="67"/>
      <c r="C2380" s="67"/>
      <c r="D2380" s="67"/>
      <c r="E2380" s="67"/>
      <c r="I2380" s="14"/>
      <c r="P2380" s="14"/>
      <c r="Q2380" s="14"/>
      <c r="S2380" s="14"/>
      <c r="V2380" s="14"/>
      <c r="X2380" s="14"/>
      <c r="Z2380" s="14"/>
      <c r="AB2380" s="66"/>
    </row>
    <row r="2381" spans="1:28" s="65" customFormat="1" ht="15" hidden="1">
      <c r="B2381" s="67"/>
      <c r="C2381" s="67"/>
      <c r="D2381" s="67"/>
      <c r="E2381" s="67"/>
      <c r="I2381" s="14"/>
      <c r="P2381" s="14"/>
      <c r="Q2381" s="14"/>
      <c r="S2381" s="14"/>
      <c r="V2381" s="14"/>
      <c r="X2381" s="14"/>
      <c r="Z2381" s="14"/>
      <c r="AB2381" s="66"/>
    </row>
    <row r="2382" spans="1:28" s="65" customFormat="1" ht="15" hidden="1">
      <c r="B2382" s="67"/>
      <c r="C2382" s="67"/>
      <c r="D2382" s="67"/>
      <c r="E2382" s="67"/>
      <c r="I2382" s="14"/>
      <c r="P2382" s="14"/>
      <c r="Q2382" s="14"/>
      <c r="S2382" s="14"/>
      <c r="V2382" s="14"/>
      <c r="X2382" s="14"/>
      <c r="Z2382" s="14"/>
      <c r="AB2382" s="66"/>
    </row>
    <row r="2383" spans="1:28" s="65" customFormat="1" ht="15" hidden="1">
      <c r="B2383" s="67"/>
      <c r="C2383" s="67"/>
      <c r="D2383" s="67"/>
      <c r="E2383" s="67"/>
      <c r="I2383" s="14"/>
      <c r="P2383" s="14"/>
      <c r="Q2383" s="14"/>
      <c r="S2383" s="14"/>
      <c r="V2383" s="14"/>
      <c r="X2383" s="14"/>
      <c r="Z2383" s="14"/>
      <c r="AB2383" s="66"/>
    </row>
    <row r="2384" spans="1:28" s="65" customFormat="1" ht="15" hidden="1">
      <c r="B2384" s="67"/>
      <c r="C2384" s="67"/>
      <c r="D2384" s="67"/>
      <c r="E2384" s="67"/>
      <c r="I2384" s="14"/>
      <c r="P2384" s="14"/>
      <c r="Q2384" s="14"/>
      <c r="S2384" s="14"/>
      <c r="V2384" s="14"/>
      <c r="X2384" s="14"/>
      <c r="Z2384" s="14"/>
      <c r="AB2384" s="66"/>
    </row>
    <row r="2385" spans="2:28" s="65" customFormat="1" ht="15" hidden="1">
      <c r="B2385" s="67"/>
      <c r="C2385" s="67"/>
      <c r="D2385" s="67"/>
      <c r="E2385" s="67"/>
      <c r="I2385" s="14"/>
      <c r="P2385" s="14"/>
      <c r="Q2385" s="14"/>
      <c r="S2385" s="14"/>
      <c r="V2385" s="14"/>
      <c r="X2385" s="14"/>
      <c r="Z2385" s="14"/>
      <c r="AB2385" s="66"/>
    </row>
    <row r="2386" spans="2:28" s="65" customFormat="1" ht="15" hidden="1">
      <c r="B2386" s="67"/>
      <c r="C2386" s="67"/>
      <c r="D2386" s="67"/>
      <c r="E2386" s="67"/>
      <c r="I2386" s="14"/>
      <c r="P2386" s="14"/>
      <c r="Q2386" s="14"/>
      <c r="S2386" s="14"/>
      <c r="V2386" s="14"/>
      <c r="X2386" s="14"/>
      <c r="Z2386" s="14"/>
      <c r="AB2386" s="66"/>
    </row>
    <row r="2387" spans="2:28" s="65" customFormat="1" ht="15" hidden="1">
      <c r="B2387" s="67"/>
      <c r="C2387" s="67"/>
      <c r="D2387" s="67"/>
      <c r="E2387" s="67"/>
      <c r="I2387" s="14"/>
      <c r="P2387" s="14"/>
      <c r="Q2387" s="14"/>
      <c r="S2387" s="14"/>
      <c r="V2387" s="14"/>
      <c r="X2387" s="14"/>
      <c r="Z2387" s="14"/>
      <c r="AB2387" s="66"/>
    </row>
    <row r="2388" spans="2:28" s="65" customFormat="1" ht="15" hidden="1">
      <c r="B2388" s="67"/>
      <c r="C2388" s="67"/>
      <c r="D2388" s="67"/>
      <c r="E2388" s="67"/>
      <c r="I2388" s="14"/>
      <c r="P2388" s="14"/>
      <c r="Q2388" s="14"/>
      <c r="S2388" s="14"/>
      <c r="V2388" s="14"/>
      <c r="X2388" s="14"/>
      <c r="Z2388" s="14"/>
      <c r="AB2388" s="66"/>
    </row>
    <row r="2389" spans="2:28" s="65" customFormat="1" ht="15" hidden="1">
      <c r="B2389" s="67"/>
      <c r="C2389" s="67"/>
      <c r="D2389" s="67"/>
      <c r="E2389" s="67"/>
      <c r="I2389" s="14"/>
      <c r="P2389" s="14"/>
      <c r="Q2389" s="14"/>
      <c r="S2389" s="14"/>
      <c r="V2389" s="14"/>
      <c r="X2389" s="14"/>
      <c r="Z2389" s="14"/>
      <c r="AB2389" s="66"/>
    </row>
    <row r="2390" spans="2:28" s="65" customFormat="1" ht="15" hidden="1">
      <c r="B2390" s="67"/>
      <c r="C2390" s="67"/>
      <c r="D2390" s="67"/>
      <c r="E2390" s="67"/>
      <c r="I2390" s="14"/>
      <c r="P2390" s="14"/>
      <c r="Q2390" s="14"/>
      <c r="S2390" s="14"/>
      <c r="V2390" s="14"/>
      <c r="X2390" s="14"/>
      <c r="Z2390" s="14"/>
      <c r="AB2390" s="66"/>
    </row>
    <row r="2391" spans="2:28" s="65" customFormat="1" ht="15" hidden="1">
      <c r="B2391" s="67"/>
      <c r="C2391" s="67"/>
      <c r="D2391" s="67"/>
      <c r="E2391" s="67"/>
      <c r="I2391" s="14"/>
      <c r="P2391" s="14"/>
      <c r="Q2391" s="14"/>
      <c r="S2391" s="14"/>
      <c r="V2391" s="14"/>
      <c r="X2391" s="14"/>
      <c r="Z2391" s="14"/>
      <c r="AB2391" s="66"/>
    </row>
    <row r="2392" spans="2:28" s="65" customFormat="1" ht="15" hidden="1">
      <c r="B2392" s="67"/>
      <c r="C2392" s="67"/>
      <c r="D2392" s="67"/>
      <c r="E2392" s="67"/>
      <c r="I2392" s="14"/>
      <c r="P2392" s="14"/>
      <c r="Q2392" s="14"/>
      <c r="S2392" s="14"/>
      <c r="V2392" s="14"/>
      <c r="X2392" s="14"/>
      <c r="Z2392" s="14"/>
      <c r="AB2392" s="66"/>
    </row>
    <row r="2393" spans="2:28" s="65" customFormat="1" ht="15" hidden="1">
      <c r="B2393" s="67"/>
      <c r="C2393" s="67"/>
      <c r="D2393" s="67"/>
      <c r="E2393" s="67"/>
      <c r="I2393" s="14"/>
      <c r="P2393" s="14"/>
      <c r="Q2393" s="14"/>
      <c r="S2393" s="14"/>
      <c r="V2393" s="14"/>
      <c r="X2393" s="14"/>
      <c r="Z2393" s="14"/>
      <c r="AB2393" s="66"/>
    </row>
    <row r="2394" spans="2:28" s="65" customFormat="1" ht="15" hidden="1">
      <c r="B2394" s="67"/>
      <c r="C2394" s="67"/>
      <c r="D2394" s="67"/>
      <c r="E2394" s="67"/>
      <c r="I2394" s="14"/>
      <c r="P2394" s="14"/>
      <c r="Q2394" s="14"/>
      <c r="S2394" s="14"/>
      <c r="V2394" s="14"/>
      <c r="X2394" s="14"/>
      <c r="Z2394" s="14"/>
      <c r="AB2394" s="66"/>
    </row>
    <row r="2395" spans="2:28" s="65" customFormat="1" ht="15" hidden="1">
      <c r="B2395" s="67"/>
      <c r="C2395" s="67"/>
      <c r="D2395" s="67"/>
      <c r="E2395" s="67"/>
      <c r="I2395" s="14"/>
      <c r="P2395" s="14"/>
      <c r="Q2395" s="14"/>
      <c r="S2395" s="14"/>
      <c r="V2395" s="14"/>
      <c r="X2395" s="14"/>
      <c r="Z2395" s="14"/>
      <c r="AB2395" s="66"/>
    </row>
    <row r="2396" spans="2:28" s="65" customFormat="1" ht="15" hidden="1">
      <c r="B2396" s="67"/>
      <c r="C2396" s="67"/>
      <c r="D2396" s="67"/>
      <c r="E2396" s="67"/>
      <c r="I2396" s="14"/>
      <c r="P2396" s="14"/>
      <c r="Q2396" s="14"/>
      <c r="S2396" s="14"/>
      <c r="V2396" s="14"/>
      <c r="X2396" s="14"/>
      <c r="Z2396" s="14"/>
      <c r="AB2396" s="66"/>
    </row>
    <row r="2397" spans="2:28" s="65" customFormat="1" ht="15" hidden="1">
      <c r="B2397" s="67"/>
      <c r="C2397" s="67"/>
      <c r="D2397" s="67"/>
      <c r="E2397" s="67"/>
      <c r="I2397" s="14"/>
      <c r="P2397" s="14"/>
      <c r="Q2397" s="14"/>
      <c r="S2397" s="14"/>
      <c r="V2397" s="14"/>
      <c r="X2397" s="14"/>
      <c r="Z2397" s="14"/>
      <c r="AB2397" s="66"/>
    </row>
    <row r="2398" spans="2:28" s="65" customFormat="1" ht="15" hidden="1">
      <c r="B2398" s="67"/>
      <c r="C2398" s="67"/>
      <c r="D2398" s="67"/>
      <c r="E2398" s="67"/>
      <c r="I2398" s="14"/>
      <c r="P2398" s="14"/>
      <c r="Q2398" s="14"/>
      <c r="S2398" s="14"/>
      <c r="V2398" s="14"/>
      <c r="X2398" s="14"/>
      <c r="Z2398" s="14"/>
      <c r="AB2398" s="66"/>
    </row>
    <row r="2399" spans="2:28" s="65" customFormat="1" ht="15" hidden="1">
      <c r="B2399" s="67"/>
      <c r="C2399" s="67"/>
      <c r="D2399" s="67"/>
      <c r="E2399" s="67"/>
      <c r="I2399" s="14"/>
      <c r="P2399" s="14"/>
      <c r="Q2399" s="14"/>
      <c r="S2399" s="14"/>
      <c r="V2399" s="14"/>
      <c r="X2399" s="14"/>
      <c r="Z2399" s="14"/>
      <c r="AB2399" s="66"/>
    </row>
    <row r="2400" spans="2:28" s="65" customFormat="1" ht="15" hidden="1">
      <c r="B2400" s="67"/>
      <c r="C2400" s="67"/>
      <c r="D2400" s="67"/>
      <c r="E2400" s="67"/>
      <c r="I2400" s="14"/>
      <c r="P2400" s="14"/>
      <c r="Q2400" s="14"/>
      <c r="S2400" s="14"/>
      <c r="V2400" s="14"/>
      <c r="X2400" s="14"/>
      <c r="Z2400" s="14"/>
      <c r="AB2400" s="66"/>
    </row>
    <row r="2401" spans="2:28" s="65" customFormat="1" ht="15" hidden="1">
      <c r="B2401" s="67"/>
      <c r="C2401" s="67"/>
      <c r="D2401" s="67"/>
      <c r="E2401" s="67"/>
      <c r="I2401" s="14"/>
      <c r="P2401" s="14"/>
      <c r="Q2401" s="14"/>
      <c r="S2401" s="14"/>
      <c r="V2401" s="14"/>
      <c r="X2401" s="14"/>
      <c r="Z2401" s="14"/>
      <c r="AB2401" s="66"/>
    </row>
    <row r="2402" spans="2:28" s="65" customFormat="1" ht="15" hidden="1">
      <c r="B2402" s="67"/>
      <c r="C2402" s="67"/>
      <c r="D2402" s="67"/>
      <c r="E2402" s="67"/>
      <c r="I2402" s="14"/>
      <c r="P2402" s="14"/>
      <c r="Q2402" s="14"/>
      <c r="S2402" s="14"/>
      <c r="V2402" s="14"/>
      <c r="X2402" s="14"/>
      <c r="Z2402" s="14"/>
      <c r="AB2402" s="66"/>
    </row>
    <row r="2403" spans="2:28" s="65" customFormat="1" ht="15" hidden="1">
      <c r="B2403" s="67"/>
      <c r="C2403" s="67"/>
      <c r="D2403" s="67"/>
      <c r="E2403" s="67"/>
      <c r="I2403" s="14"/>
      <c r="P2403" s="14"/>
      <c r="Q2403" s="14"/>
      <c r="S2403" s="14"/>
      <c r="V2403" s="14"/>
      <c r="X2403" s="14"/>
      <c r="Z2403" s="14"/>
      <c r="AB2403" s="66"/>
    </row>
    <row r="2404" spans="2:28" s="65" customFormat="1" ht="15" hidden="1">
      <c r="B2404" s="67"/>
      <c r="C2404" s="67"/>
      <c r="D2404" s="67"/>
      <c r="E2404" s="67"/>
      <c r="I2404" s="14"/>
      <c r="P2404" s="14"/>
      <c r="Q2404" s="14"/>
      <c r="S2404" s="14"/>
      <c r="V2404" s="14"/>
      <c r="X2404" s="14"/>
      <c r="Z2404" s="14"/>
      <c r="AB2404" s="66"/>
    </row>
    <row r="2405" spans="2:28" s="65" customFormat="1" ht="15" hidden="1">
      <c r="B2405" s="67"/>
      <c r="C2405" s="67"/>
      <c r="D2405" s="67"/>
      <c r="E2405" s="67"/>
      <c r="I2405" s="14"/>
      <c r="P2405" s="14"/>
      <c r="Q2405" s="14"/>
      <c r="S2405" s="14"/>
      <c r="V2405" s="14"/>
      <c r="X2405" s="14"/>
      <c r="Z2405" s="14"/>
      <c r="AB2405" s="66"/>
    </row>
    <row r="2406" spans="2:28" s="65" customFormat="1" ht="15" hidden="1">
      <c r="B2406" s="67"/>
      <c r="C2406" s="67"/>
      <c r="D2406" s="67"/>
      <c r="E2406" s="67"/>
      <c r="I2406" s="14"/>
      <c r="P2406" s="14"/>
      <c r="Q2406" s="14"/>
      <c r="S2406" s="14"/>
      <c r="V2406" s="14"/>
      <c r="X2406" s="14"/>
      <c r="Z2406" s="14"/>
      <c r="AB2406" s="66"/>
    </row>
    <row r="2407" spans="2:28" s="65" customFormat="1" ht="15" hidden="1">
      <c r="B2407" s="67"/>
      <c r="C2407" s="67"/>
      <c r="D2407" s="67"/>
      <c r="E2407" s="67"/>
      <c r="I2407" s="14"/>
      <c r="P2407" s="14"/>
      <c r="Q2407" s="14"/>
      <c r="S2407" s="14"/>
      <c r="V2407" s="14"/>
      <c r="X2407" s="14"/>
      <c r="Z2407" s="14"/>
      <c r="AB2407" s="66"/>
    </row>
    <row r="2408" spans="2:28" s="65" customFormat="1" ht="15" hidden="1">
      <c r="B2408" s="67"/>
      <c r="C2408" s="67"/>
      <c r="D2408" s="67"/>
      <c r="E2408" s="67"/>
      <c r="I2408" s="14"/>
      <c r="P2408" s="14"/>
      <c r="Q2408" s="14"/>
      <c r="S2408" s="14"/>
      <c r="V2408" s="14"/>
      <c r="X2408" s="14"/>
      <c r="Z2408" s="14"/>
      <c r="AB2408" s="66"/>
    </row>
    <row r="2409" spans="2:28" s="65" customFormat="1" ht="15" hidden="1">
      <c r="B2409" s="67"/>
      <c r="C2409" s="67"/>
      <c r="D2409" s="67"/>
      <c r="E2409" s="67"/>
      <c r="I2409" s="14"/>
      <c r="P2409" s="14"/>
      <c r="Q2409" s="14"/>
      <c r="S2409" s="14"/>
      <c r="V2409" s="14"/>
      <c r="X2409" s="14"/>
      <c r="Z2409" s="14"/>
      <c r="AB2409" s="66"/>
    </row>
    <row r="2410" spans="2:28" s="65" customFormat="1" ht="15" hidden="1">
      <c r="B2410" s="67"/>
      <c r="C2410" s="67"/>
      <c r="D2410" s="67"/>
      <c r="E2410" s="67"/>
      <c r="I2410" s="14"/>
      <c r="P2410" s="14"/>
      <c r="Q2410" s="14"/>
      <c r="S2410" s="14"/>
      <c r="V2410" s="14"/>
      <c r="X2410" s="14"/>
      <c r="Z2410" s="14"/>
      <c r="AB2410" s="66"/>
    </row>
    <row r="2411" spans="2:28" s="65" customFormat="1" ht="15" hidden="1">
      <c r="B2411" s="67"/>
      <c r="C2411" s="67"/>
      <c r="D2411" s="67"/>
      <c r="E2411" s="67"/>
      <c r="I2411" s="14"/>
      <c r="P2411" s="14"/>
      <c r="Q2411" s="14"/>
      <c r="S2411" s="14"/>
      <c r="V2411" s="14"/>
      <c r="X2411" s="14"/>
      <c r="Z2411" s="14"/>
      <c r="AB2411" s="66"/>
    </row>
    <row r="2412" spans="2:28" s="65" customFormat="1" ht="15" hidden="1">
      <c r="B2412" s="67"/>
      <c r="C2412" s="67"/>
      <c r="D2412" s="67"/>
      <c r="E2412" s="67"/>
      <c r="I2412" s="14"/>
      <c r="P2412" s="14"/>
      <c r="Q2412" s="14"/>
      <c r="S2412" s="14"/>
      <c r="V2412" s="14"/>
      <c r="X2412" s="14"/>
      <c r="Z2412" s="14"/>
      <c r="AB2412" s="66"/>
    </row>
    <row r="2413" spans="2:28" s="65" customFormat="1" ht="15" hidden="1">
      <c r="B2413" s="67"/>
      <c r="C2413" s="67"/>
      <c r="D2413" s="67"/>
      <c r="E2413" s="67"/>
      <c r="I2413" s="14"/>
      <c r="P2413" s="14"/>
      <c r="Q2413" s="14"/>
      <c r="S2413" s="14"/>
      <c r="V2413" s="14"/>
      <c r="X2413" s="14"/>
      <c r="Z2413" s="14"/>
      <c r="AB2413" s="66"/>
    </row>
    <row r="2414" spans="2:28" s="65" customFormat="1" ht="15" hidden="1">
      <c r="B2414" s="67"/>
      <c r="C2414" s="67"/>
      <c r="D2414" s="67"/>
      <c r="E2414" s="67"/>
      <c r="I2414" s="14"/>
      <c r="P2414" s="14"/>
      <c r="Q2414" s="14"/>
      <c r="S2414" s="14"/>
      <c r="V2414" s="14"/>
      <c r="X2414" s="14"/>
      <c r="Z2414" s="14"/>
      <c r="AB2414" s="66"/>
    </row>
    <row r="2415" spans="2:28" s="65" customFormat="1" ht="15" hidden="1">
      <c r="B2415" s="67"/>
      <c r="C2415" s="67"/>
      <c r="D2415" s="67"/>
      <c r="E2415" s="67"/>
      <c r="I2415" s="14"/>
      <c r="P2415" s="14"/>
      <c r="Q2415" s="14"/>
      <c r="S2415" s="14"/>
      <c r="V2415" s="14"/>
      <c r="X2415" s="14"/>
      <c r="Z2415" s="14"/>
      <c r="AB2415" s="66"/>
    </row>
    <row r="2416" spans="2:28" s="65" customFormat="1" ht="15" hidden="1">
      <c r="B2416" s="67"/>
      <c r="C2416" s="67"/>
      <c r="D2416" s="67"/>
      <c r="E2416" s="67"/>
      <c r="I2416" s="14"/>
      <c r="P2416" s="14"/>
      <c r="Q2416" s="14"/>
      <c r="S2416" s="14"/>
      <c r="V2416" s="14"/>
      <c r="X2416" s="14"/>
      <c r="Z2416" s="14"/>
      <c r="AB2416" s="66"/>
    </row>
    <row r="2417" spans="2:28" s="65" customFormat="1" ht="15" hidden="1">
      <c r="B2417" s="67"/>
      <c r="C2417" s="67"/>
      <c r="D2417" s="67"/>
      <c r="E2417" s="67"/>
      <c r="I2417" s="14"/>
      <c r="P2417" s="14"/>
      <c r="Q2417" s="14"/>
      <c r="S2417" s="14"/>
      <c r="V2417" s="14"/>
      <c r="X2417" s="14"/>
      <c r="Z2417" s="14"/>
      <c r="AB2417" s="66"/>
    </row>
    <row r="2418" spans="2:28" s="65" customFormat="1" ht="15" hidden="1">
      <c r="B2418" s="67"/>
      <c r="C2418" s="67"/>
      <c r="D2418" s="67"/>
      <c r="E2418" s="67"/>
      <c r="I2418" s="14"/>
      <c r="P2418" s="14"/>
      <c r="Q2418" s="14"/>
      <c r="S2418" s="14"/>
      <c r="V2418" s="14"/>
      <c r="X2418" s="14"/>
      <c r="Z2418" s="14"/>
      <c r="AB2418" s="66"/>
    </row>
    <row r="2419" spans="2:28" s="65" customFormat="1" ht="15" hidden="1">
      <c r="B2419" s="67"/>
      <c r="C2419" s="67"/>
      <c r="D2419" s="67"/>
      <c r="E2419" s="67"/>
      <c r="I2419" s="14"/>
      <c r="P2419" s="14"/>
      <c r="Q2419" s="14"/>
      <c r="S2419" s="14"/>
      <c r="V2419" s="14"/>
      <c r="X2419" s="14"/>
      <c r="Z2419" s="14"/>
      <c r="AB2419" s="66"/>
    </row>
    <row r="2420" spans="2:28" s="65" customFormat="1" ht="15" hidden="1">
      <c r="B2420" s="67"/>
      <c r="C2420" s="67"/>
      <c r="D2420" s="67"/>
      <c r="E2420" s="67"/>
      <c r="I2420" s="14"/>
      <c r="P2420" s="14"/>
      <c r="Q2420" s="14"/>
      <c r="S2420" s="14"/>
      <c r="V2420" s="14"/>
      <c r="X2420" s="14"/>
      <c r="Z2420" s="14"/>
      <c r="AB2420" s="66"/>
    </row>
    <row r="2421" spans="2:28" s="65" customFormat="1" ht="15" hidden="1">
      <c r="B2421" s="67"/>
      <c r="C2421" s="67"/>
      <c r="D2421" s="67"/>
      <c r="E2421" s="67"/>
      <c r="I2421" s="14"/>
      <c r="P2421" s="14"/>
      <c r="Q2421" s="14"/>
      <c r="S2421" s="14"/>
      <c r="V2421" s="14"/>
      <c r="X2421" s="14"/>
      <c r="Z2421" s="14"/>
      <c r="AB2421" s="66"/>
    </row>
    <row r="2422" spans="2:28" s="65" customFormat="1" ht="15" hidden="1">
      <c r="B2422" s="67"/>
      <c r="C2422" s="67"/>
      <c r="D2422" s="67"/>
      <c r="E2422" s="67"/>
      <c r="I2422" s="14"/>
      <c r="P2422" s="14"/>
      <c r="Q2422" s="14"/>
      <c r="S2422" s="14"/>
      <c r="V2422" s="14"/>
      <c r="X2422" s="14"/>
      <c r="Z2422" s="14"/>
      <c r="AB2422" s="66"/>
    </row>
    <row r="2423" spans="2:28" s="65" customFormat="1" ht="15" hidden="1">
      <c r="B2423" s="67"/>
      <c r="C2423" s="67"/>
      <c r="D2423" s="67"/>
      <c r="E2423" s="67"/>
      <c r="I2423" s="14"/>
      <c r="P2423" s="14"/>
      <c r="Q2423" s="14"/>
      <c r="S2423" s="14"/>
      <c r="V2423" s="14"/>
      <c r="X2423" s="14"/>
      <c r="Z2423" s="14"/>
      <c r="AB2423" s="66"/>
    </row>
    <row r="2424" spans="2:28" s="65" customFormat="1" ht="15" hidden="1">
      <c r="B2424" s="67"/>
      <c r="C2424" s="67"/>
      <c r="D2424" s="67"/>
      <c r="E2424" s="67"/>
      <c r="I2424" s="14"/>
      <c r="P2424" s="14"/>
      <c r="Q2424" s="14"/>
      <c r="S2424" s="14"/>
      <c r="V2424" s="14"/>
      <c r="X2424" s="14"/>
      <c r="Z2424" s="14"/>
      <c r="AB2424" s="66"/>
    </row>
    <row r="2425" spans="2:28" s="65" customFormat="1" ht="15" hidden="1">
      <c r="B2425" s="67"/>
      <c r="C2425" s="67"/>
      <c r="D2425" s="67"/>
      <c r="E2425" s="67"/>
      <c r="I2425" s="14"/>
      <c r="P2425" s="14"/>
      <c r="Q2425" s="14"/>
      <c r="S2425" s="14"/>
      <c r="V2425" s="14"/>
      <c r="X2425" s="14"/>
      <c r="Z2425" s="14"/>
      <c r="AB2425" s="66"/>
    </row>
    <row r="2426" spans="2:28" s="65" customFormat="1" ht="15" hidden="1">
      <c r="B2426" s="67"/>
      <c r="C2426" s="67"/>
      <c r="D2426" s="67"/>
      <c r="E2426" s="67"/>
      <c r="I2426" s="14"/>
      <c r="P2426" s="14"/>
      <c r="Q2426" s="14"/>
      <c r="S2426" s="14"/>
      <c r="V2426" s="14"/>
      <c r="X2426" s="14"/>
      <c r="Z2426" s="14"/>
      <c r="AB2426" s="66"/>
    </row>
    <row r="2427" spans="2:28" s="65" customFormat="1" ht="15" hidden="1">
      <c r="B2427" s="67"/>
      <c r="C2427" s="67"/>
      <c r="D2427" s="67"/>
      <c r="E2427" s="67"/>
      <c r="I2427" s="14"/>
      <c r="P2427" s="14"/>
      <c r="Q2427" s="14"/>
      <c r="S2427" s="14"/>
      <c r="V2427" s="14"/>
      <c r="X2427" s="14"/>
      <c r="Z2427" s="14"/>
      <c r="AB2427" s="66"/>
    </row>
    <row r="2428" spans="2:28" s="65" customFormat="1" ht="15" hidden="1">
      <c r="B2428" s="67"/>
      <c r="C2428" s="67"/>
      <c r="D2428" s="67"/>
      <c r="E2428" s="67"/>
      <c r="I2428" s="14"/>
      <c r="P2428" s="14"/>
      <c r="Q2428" s="14"/>
      <c r="S2428" s="14"/>
      <c r="V2428" s="14"/>
      <c r="X2428" s="14"/>
      <c r="Z2428" s="14"/>
      <c r="AB2428" s="66"/>
    </row>
    <row r="2429" spans="2:28" s="65" customFormat="1" ht="15" hidden="1">
      <c r="B2429" s="67"/>
      <c r="C2429" s="67"/>
      <c r="D2429" s="67"/>
      <c r="E2429" s="67"/>
      <c r="I2429" s="14"/>
      <c r="P2429" s="14"/>
      <c r="Q2429" s="14"/>
      <c r="S2429" s="14"/>
      <c r="V2429" s="14"/>
      <c r="X2429" s="14"/>
      <c r="Z2429" s="14"/>
      <c r="AB2429" s="66"/>
    </row>
    <row r="2430" spans="2:28" s="65" customFormat="1" ht="15" hidden="1">
      <c r="B2430" s="67"/>
      <c r="C2430" s="67"/>
      <c r="D2430" s="67"/>
      <c r="E2430" s="67"/>
      <c r="I2430" s="14"/>
      <c r="P2430" s="14"/>
      <c r="Q2430" s="14"/>
      <c r="S2430" s="14"/>
      <c r="V2430" s="14"/>
      <c r="X2430" s="14"/>
      <c r="Z2430" s="14"/>
      <c r="AB2430" s="66"/>
    </row>
    <row r="2431" spans="2:28" s="65" customFormat="1" ht="15" hidden="1">
      <c r="B2431" s="67"/>
      <c r="C2431" s="67"/>
      <c r="D2431" s="67"/>
      <c r="E2431" s="67"/>
      <c r="I2431" s="14"/>
      <c r="P2431" s="14"/>
      <c r="Q2431" s="14"/>
      <c r="S2431" s="14"/>
      <c r="V2431" s="14"/>
      <c r="X2431" s="14"/>
      <c r="Z2431" s="14"/>
      <c r="AB2431" s="66"/>
    </row>
    <row r="2432" spans="2:28" s="65" customFormat="1" ht="15" hidden="1">
      <c r="B2432" s="67"/>
      <c r="C2432" s="67"/>
      <c r="D2432" s="67"/>
      <c r="E2432" s="67"/>
      <c r="I2432" s="14"/>
      <c r="P2432" s="14"/>
      <c r="Q2432" s="14"/>
      <c r="S2432" s="14"/>
      <c r="V2432" s="14"/>
      <c r="X2432" s="14"/>
      <c r="Z2432" s="14"/>
      <c r="AB2432" s="66"/>
    </row>
    <row r="2433" spans="2:28" s="65" customFormat="1" ht="15" hidden="1">
      <c r="B2433" s="67"/>
      <c r="C2433" s="67"/>
      <c r="D2433" s="67"/>
      <c r="E2433" s="67"/>
      <c r="I2433" s="14"/>
      <c r="P2433" s="14"/>
      <c r="Q2433" s="14"/>
      <c r="S2433" s="14"/>
      <c r="V2433" s="14"/>
      <c r="X2433" s="14"/>
      <c r="Z2433" s="14"/>
      <c r="AB2433" s="66"/>
    </row>
    <row r="2434" spans="2:28" s="65" customFormat="1" ht="15" hidden="1">
      <c r="B2434" s="67"/>
      <c r="C2434" s="67"/>
      <c r="D2434" s="67"/>
      <c r="E2434" s="67"/>
      <c r="I2434" s="14"/>
      <c r="P2434" s="14"/>
      <c r="Q2434" s="14"/>
      <c r="S2434" s="14"/>
      <c r="V2434" s="14"/>
      <c r="X2434" s="14"/>
      <c r="Z2434" s="14"/>
      <c r="AB2434" s="66"/>
    </row>
    <row r="2435" spans="2:28" s="65" customFormat="1" ht="15" hidden="1">
      <c r="B2435" s="67"/>
      <c r="C2435" s="67"/>
      <c r="D2435" s="67"/>
      <c r="E2435" s="67"/>
      <c r="I2435" s="14"/>
      <c r="P2435" s="14"/>
      <c r="Q2435" s="14"/>
      <c r="S2435" s="14"/>
      <c r="V2435" s="14"/>
      <c r="X2435" s="14"/>
      <c r="Z2435" s="14"/>
      <c r="AB2435" s="66"/>
    </row>
    <row r="2436" spans="2:28" s="65" customFormat="1" ht="15" hidden="1">
      <c r="B2436" s="67"/>
      <c r="C2436" s="67"/>
      <c r="D2436" s="67"/>
      <c r="E2436" s="67"/>
      <c r="I2436" s="14"/>
      <c r="P2436" s="14"/>
      <c r="Q2436" s="14"/>
      <c r="S2436" s="14"/>
      <c r="V2436" s="14"/>
      <c r="X2436" s="14"/>
      <c r="Z2436" s="14"/>
      <c r="AB2436" s="66"/>
    </row>
    <row r="2437" spans="2:28" s="65" customFormat="1" ht="15" hidden="1">
      <c r="B2437" s="67"/>
      <c r="C2437" s="67"/>
      <c r="D2437" s="67"/>
      <c r="E2437" s="67"/>
      <c r="I2437" s="14"/>
      <c r="P2437" s="14"/>
      <c r="Q2437" s="14"/>
      <c r="S2437" s="14"/>
      <c r="V2437" s="14"/>
      <c r="X2437" s="14"/>
      <c r="Z2437" s="14"/>
      <c r="AB2437" s="66"/>
    </row>
    <row r="2438" spans="2:28" s="65" customFormat="1" ht="15" hidden="1">
      <c r="B2438" s="67"/>
      <c r="C2438" s="67"/>
      <c r="D2438" s="67"/>
      <c r="E2438" s="67"/>
      <c r="I2438" s="14"/>
      <c r="P2438" s="14"/>
      <c r="Q2438" s="14"/>
      <c r="S2438" s="14"/>
      <c r="V2438" s="14"/>
      <c r="X2438" s="14"/>
      <c r="Z2438" s="14"/>
      <c r="AB2438" s="66"/>
    </row>
    <row r="2439" spans="2:28" s="65" customFormat="1" ht="15" hidden="1">
      <c r="B2439" s="67"/>
      <c r="C2439" s="67"/>
      <c r="D2439" s="67"/>
      <c r="E2439" s="67"/>
      <c r="I2439" s="14"/>
      <c r="P2439" s="14"/>
      <c r="Q2439" s="14"/>
      <c r="S2439" s="14"/>
      <c r="V2439" s="14"/>
      <c r="X2439" s="14"/>
      <c r="Z2439" s="14"/>
      <c r="AB2439" s="66"/>
    </row>
    <row r="2440" spans="2:28" s="65" customFormat="1" ht="15" hidden="1">
      <c r="B2440" s="67"/>
      <c r="C2440" s="67"/>
      <c r="D2440" s="67"/>
      <c r="E2440" s="67"/>
      <c r="I2440" s="14"/>
      <c r="P2440" s="14"/>
      <c r="Q2440" s="14"/>
      <c r="S2440" s="14"/>
      <c r="V2440" s="14"/>
      <c r="X2440" s="14"/>
      <c r="Z2440" s="14"/>
      <c r="AB2440" s="66"/>
    </row>
    <row r="2441" spans="2:28" s="65" customFormat="1" ht="15" hidden="1">
      <c r="B2441" s="67"/>
      <c r="C2441" s="67"/>
      <c r="D2441" s="67"/>
      <c r="E2441" s="67"/>
      <c r="I2441" s="14"/>
      <c r="P2441" s="14"/>
      <c r="Q2441" s="14"/>
      <c r="S2441" s="14"/>
      <c r="V2441" s="14"/>
      <c r="X2441" s="14"/>
      <c r="Z2441" s="14"/>
      <c r="AB2441" s="66"/>
    </row>
    <row r="2442" spans="2:28" s="65" customFormat="1" ht="15" hidden="1">
      <c r="B2442" s="67"/>
      <c r="C2442" s="67"/>
      <c r="D2442" s="67"/>
      <c r="E2442" s="67"/>
      <c r="I2442" s="14"/>
      <c r="P2442" s="14"/>
      <c r="Q2442" s="14"/>
      <c r="S2442" s="14"/>
      <c r="V2442" s="14"/>
      <c r="X2442" s="14"/>
      <c r="Z2442" s="14"/>
      <c r="AB2442" s="66"/>
    </row>
    <row r="2443" spans="2:28" s="65" customFormat="1" ht="15" hidden="1">
      <c r="B2443" s="67"/>
      <c r="C2443" s="67"/>
      <c r="D2443" s="67"/>
      <c r="E2443" s="67"/>
      <c r="I2443" s="14"/>
      <c r="P2443" s="14"/>
      <c r="Q2443" s="14"/>
      <c r="S2443" s="14"/>
      <c r="V2443" s="14"/>
      <c r="X2443" s="14"/>
      <c r="Z2443" s="14"/>
      <c r="AB2443" s="66"/>
    </row>
    <row r="2444" spans="2:28" s="65" customFormat="1" ht="15" hidden="1">
      <c r="B2444" s="67"/>
      <c r="C2444" s="67"/>
      <c r="D2444" s="67"/>
      <c r="E2444" s="67"/>
      <c r="I2444" s="14"/>
      <c r="P2444" s="14"/>
      <c r="Q2444" s="14"/>
      <c r="S2444" s="14"/>
      <c r="V2444" s="14"/>
      <c r="X2444" s="14"/>
      <c r="Z2444" s="14"/>
      <c r="AB2444" s="66"/>
    </row>
    <row r="2445" spans="2:28" s="65" customFormat="1" ht="15" hidden="1">
      <c r="B2445" s="67"/>
      <c r="C2445" s="67"/>
      <c r="D2445" s="67"/>
      <c r="E2445" s="67"/>
      <c r="I2445" s="14"/>
      <c r="P2445" s="14"/>
      <c r="Q2445" s="14"/>
      <c r="S2445" s="14"/>
      <c r="V2445" s="14"/>
      <c r="X2445" s="14"/>
      <c r="Z2445" s="14"/>
      <c r="AB2445" s="66"/>
    </row>
    <row r="2446" spans="2:28" s="65" customFormat="1" ht="15" hidden="1">
      <c r="B2446" s="67"/>
      <c r="C2446" s="67"/>
      <c r="D2446" s="67"/>
      <c r="E2446" s="67"/>
      <c r="I2446" s="14"/>
      <c r="P2446" s="14"/>
      <c r="Q2446" s="14"/>
      <c r="S2446" s="14"/>
      <c r="V2446" s="14"/>
      <c r="X2446" s="14"/>
      <c r="Z2446" s="14"/>
      <c r="AB2446" s="66"/>
    </row>
    <row r="2447" spans="2:28" s="65" customFormat="1" ht="15" hidden="1">
      <c r="B2447" s="67"/>
      <c r="C2447" s="67"/>
      <c r="D2447" s="67"/>
      <c r="E2447" s="67"/>
      <c r="I2447" s="14"/>
      <c r="P2447" s="14"/>
      <c r="Q2447" s="14"/>
      <c r="S2447" s="14"/>
      <c r="V2447" s="14"/>
      <c r="X2447" s="14"/>
      <c r="Z2447" s="14"/>
      <c r="AB2447" s="66"/>
    </row>
    <row r="2448" spans="2:28" s="65" customFormat="1" ht="15" hidden="1">
      <c r="B2448" s="67"/>
      <c r="C2448" s="67"/>
      <c r="D2448" s="67"/>
      <c r="E2448" s="67"/>
      <c r="I2448" s="14"/>
      <c r="P2448" s="14"/>
      <c r="Q2448" s="14"/>
      <c r="S2448" s="14"/>
      <c r="V2448" s="14"/>
      <c r="X2448" s="14"/>
      <c r="Z2448" s="14"/>
      <c r="AB2448" s="66"/>
    </row>
    <row r="2449" spans="2:28" s="65" customFormat="1" ht="15" hidden="1">
      <c r="B2449" s="67"/>
      <c r="C2449" s="67"/>
      <c r="D2449" s="67"/>
      <c r="E2449" s="67"/>
      <c r="I2449" s="14"/>
      <c r="P2449" s="14"/>
      <c r="Q2449" s="14"/>
      <c r="S2449" s="14"/>
      <c r="V2449" s="14"/>
      <c r="X2449" s="14"/>
      <c r="Z2449" s="14"/>
      <c r="AB2449" s="66"/>
    </row>
    <row r="2450" spans="2:28" s="65" customFormat="1" ht="15" hidden="1">
      <c r="B2450" s="67"/>
      <c r="C2450" s="67"/>
      <c r="D2450" s="67"/>
      <c r="E2450" s="67"/>
      <c r="I2450" s="14"/>
      <c r="P2450" s="14"/>
      <c r="Q2450" s="14"/>
      <c r="S2450" s="14"/>
      <c r="V2450" s="14"/>
      <c r="X2450" s="14"/>
      <c r="Z2450" s="14"/>
      <c r="AB2450" s="66"/>
    </row>
    <row r="2451" spans="2:28" s="65" customFormat="1" ht="15" hidden="1">
      <c r="B2451" s="67"/>
      <c r="C2451" s="67"/>
      <c r="D2451" s="67"/>
      <c r="E2451" s="67"/>
      <c r="I2451" s="14"/>
      <c r="P2451" s="14"/>
      <c r="Q2451" s="14"/>
      <c r="S2451" s="14"/>
      <c r="V2451" s="14"/>
      <c r="X2451" s="14"/>
      <c r="Z2451" s="14"/>
      <c r="AB2451" s="66"/>
    </row>
    <row r="2452" spans="2:28" s="65" customFormat="1" ht="15" hidden="1">
      <c r="B2452" s="67"/>
      <c r="C2452" s="67"/>
      <c r="D2452" s="67"/>
      <c r="E2452" s="67"/>
      <c r="I2452" s="14"/>
      <c r="P2452" s="14"/>
      <c r="Q2452" s="14"/>
      <c r="S2452" s="14"/>
      <c r="V2452" s="14"/>
      <c r="X2452" s="14"/>
      <c r="Z2452" s="14"/>
      <c r="AB2452" s="66"/>
    </row>
    <row r="2453" spans="2:28" s="65" customFormat="1" ht="15" hidden="1">
      <c r="B2453" s="67"/>
      <c r="C2453" s="67"/>
      <c r="D2453" s="67"/>
      <c r="E2453" s="67"/>
      <c r="I2453" s="14"/>
      <c r="P2453" s="14"/>
      <c r="Q2453" s="14"/>
      <c r="S2453" s="14"/>
      <c r="V2453" s="14"/>
      <c r="X2453" s="14"/>
      <c r="Z2453" s="14"/>
      <c r="AB2453" s="66"/>
    </row>
    <row r="2454" spans="2:28" s="65" customFormat="1" ht="15" hidden="1">
      <c r="B2454" s="67"/>
      <c r="C2454" s="67"/>
      <c r="D2454" s="67"/>
      <c r="E2454" s="67"/>
      <c r="I2454" s="14"/>
      <c r="P2454" s="14"/>
      <c r="Q2454" s="14"/>
      <c r="S2454" s="14"/>
      <c r="V2454" s="14"/>
      <c r="X2454" s="14"/>
      <c r="Z2454" s="14"/>
      <c r="AB2454" s="66"/>
    </row>
    <row r="2455" spans="2:28" s="65" customFormat="1" ht="15" hidden="1">
      <c r="B2455" s="67"/>
      <c r="C2455" s="67"/>
      <c r="D2455" s="67"/>
      <c r="E2455" s="67"/>
      <c r="I2455" s="14"/>
      <c r="P2455" s="14"/>
      <c r="Q2455" s="14"/>
      <c r="S2455" s="14"/>
      <c r="V2455" s="14"/>
      <c r="X2455" s="14"/>
      <c r="Z2455" s="14"/>
      <c r="AB2455" s="66"/>
    </row>
    <row r="2456" spans="2:28" s="65" customFormat="1" ht="15" hidden="1">
      <c r="B2456" s="67"/>
      <c r="C2456" s="67"/>
      <c r="D2456" s="67"/>
      <c r="E2456" s="67"/>
      <c r="I2456" s="14"/>
      <c r="P2456" s="14"/>
      <c r="Q2456" s="14"/>
      <c r="S2456" s="14"/>
      <c r="V2456" s="14"/>
      <c r="X2456" s="14"/>
      <c r="Z2456" s="14"/>
      <c r="AB2456" s="66"/>
    </row>
    <row r="2457" spans="2:28" s="65" customFormat="1" ht="15" hidden="1">
      <c r="B2457" s="67"/>
      <c r="C2457" s="67"/>
      <c r="D2457" s="67"/>
      <c r="E2457" s="67"/>
      <c r="I2457" s="14"/>
      <c r="P2457" s="14"/>
      <c r="Q2457" s="14"/>
      <c r="S2457" s="14"/>
      <c r="V2457" s="14"/>
      <c r="X2457" s="14"/>
      <c r="Z2457" s="14"/>
      <c r="AB2457" s="66"/>
    </row>
    <row r="2458" spans="2:28" s="65" customFormat="1" ht="15" hidden="1">
      <c r="B2458" s="67"/>
      <c r="C2458" s="67"/>
      <c r="D2458" s="67"/>
      <c r="E2458" s="67"/>
      <c r="I2458" s="14"/>
      <c r="P2458" s="14"/>
      <c r="Q2458" s="14"/>
      <c r="S2458" s="14"/>
      <c r="V2458" s="14"/>
      <c r="X2458" s="14"/>
      <c r="Z2458" s="14"/>
      <c r="AB2458" s="66"/>
    </row>
    <row r="2459" spans="2:28" s="65" customFormat="1" ht="15" hidden="1">
      <c r="B2459" s="67"/>
      <c r="C2459" s="67"/>
      <c r="D2459" s="67"/>
      <c r="E2459" s="67"/>
      <c r="I2459" s="14"/>
      <c r="P2459" s="14"/>
      <c r="Q2459" s="14"/>
      <c r="S2459" s="14"/>
      <c r="V2459" s="14"/>
      <c r="X2459" s="14"/>
      <c r="Z2459" s="14"/>
      <c r="AB2459" s="66"/>
    </row>
    <row r="2460" spans="2:28" s="65" customFormat="1" ht="15" hidden="1">
      <c r="B2460" s="67"/>
      <c r="C2460" s="67"/>
      <c r="D2460" s="67"/>
      <c r="E2460" s="67"/>
      <c r="I2460" s="14"/>
      <c r="P2460" s="14"/>
      <c r="Q2460" s="14"/>
      <c r="S2460" s="14"/>
      <c r="V2460" s="14"/>
      <c r="X2460" s="14"/>
      <c r="Z2460" s="14"/>
      <c r="AB2460" s="66"/>
    </row>
    <row r="2461" spans="2:28" s="65" customFormat="1" ht="15" hidden="1">
      <c r="B2461" s="67"/>
      <c r="C2461" s="67"/>
      <c r="D2461" s="67"/>
      <c r="E2461" s="67"/>
      <c r="I2461" s="14"/>
      <c r="P2461" s="14"/>
      <c r="Q2461" s="14"/>
      <c r="S2461" s="14"/>
      <c r="V2461" s="14"/>
      <c r="X2461" s="14"/>
      <c r="Z2461" s="14"/>
      <c r="AB2461" s="66"/>
    </row>
    <row r="2462" spans="2:28" s="65" customFormat="1" ht="15" hidden="1">
      <c r="B2462" s="67"/>
      <c r="C2462" s="67"/>
      <c r="D2462" s="67"/>
      <c r="E2462" s="67"/>
      <c r="I2462" s="14"/>
      <c r="P2462" s="14"/>
      <c r="Q2462" s="14"/>
      <c r="S2462" s="14"/>
      <c r="V2462" s="14"/>
      <c r="X2462" s="14"/>
      <c r="Z2462" s="14"/>
      <c r="AB2462" s="66"/>
    </row>
    <row r="2463" spans="2:28" s="65" customFormat="1" ht="15" hidden="1">
      <c r="B2463" s="67"/>
      <c r="C2463" s="67"/>
      <c r="D2463" s="67"/>
      <c r="E2463" s="67"/>
      <c r="I2463" s="14"/>
      <c r="P2463" s="14"/>
      <c r="Q2463" s="14"/>
      <c r="S2463" s="14"/>
      <c r="V2463" s="14"/>
      <c r="X2463" s="14"/>
      <c r="Z2463" s="14"/>
      <c r="AB2463" s="66"/>
    </row>
    <row r="2464" spans="2:28" s="65" customFormat="1" ht="15" hidden="1">
      <c r="B2464" s="67"/>
      <c r="C2464" s="67"/>
      <c r="D2464" s="67"/>
      <c r="E2464" s="67"/>
      <c r="I2464" s="14"/>
      <c r="P2464" s="14"/>
      <c r="Q2464" s="14"/>
      <c r="S2464" s="14"/>
      <c r="V2464" s="14"/>
      <c r="X2464" s="14"/>
      <c r="Z2464" s="14"/>
      <c r="AB2464" s="66"/>
    </row>
    <row r="2465" spans="2:28" s="65" customFormat="1" ht="15" hidden="1">
      <c r="B2465" s="67"/>
      <c r="C2465" s="67"/>
      <c r="D2465" s="67"/>
      <c r="E2465" s="67"/>
      <c r="I2465" s="14"/>
      <c r="P2465" s="14"/>
      <c r="Q2465" s="14"/>
      <c r="S2465" s="14"/>
      <c r="V2465" s="14"/>
      <c r="X2465" s="14"/>
      <c r="Z2465" s="14"/>
      <c r="AB2465" s="66"/>
    </row>
    <row r="2466" spans="2:28" s="65" customFormat="1" ht="15" hidden="1">
      <c r="B2466" s="67"/>
      <c r="C2466" s="67"/>
      <c r="D2466" s="67"/>
      <c r="E2466" s="67"/>
      <c r="I2466" s="14"/>
      <c r="P2466" s="14"/>
      <c r="Q2466" s="14"/>
      <c r="S2466" s="14"/>
      <c r="V2466" s="14"/>
      <c r="X2466" s="14"/>
      <c r="Z2466" s="14"/>
      <c r="AB2466" s="66"/>
    </row>
    <row r="2467" spans="2:28" s="65" customFormat="1" ht="15" hidden="1">
      <c r="B2467" s="67"/>
      <c r="C2467" s="67"/>
      <c r="D2467" s="67"/>
      <c r="E2467" s="67"/>
      <c r="I2467" s="14"/>
      <c r="P2467" s="14"/>
      <c r="Q2467" s="14"/>
      <c r="S2467" s="14"/>
      <c r="V2467" s="14"/>
      <c r="X2467" s="14"/>
      <c r="Z2467" s="14"/>
      <c r="AB2467" s="66"/>
    </row>
    <row r="2468" spans="2:28" s="65" customFormat="1" ht="15" hidden="1">
      <c r="B2468" s="67"/>
      <c r="C2468" s="67"/>
      <c r="D2468" s="67"/>
      <c r="E2468" s="67"/>
      <c r="I2468" s="14"/>
      <c r="P2468" s="14"/>
      <c r="Q2468" s="14"/>
      <c r="S2468" s="14"/>
      <c r="V2468" s="14"/>
      <c r="X2468" s="14"/>
      <c r="Z2468" s="14"/>
      <c r="AB2468" s="66"/>
    </row>
    <row r="2469" spans="2:28" s="65" customFormat="1" ht="15" hidden="1">
      <c r="B2469" s="67"/>
      <c r="C2469" s="67"/>
      <c r="D2469" s="67"/>
      <c r="E2469" s="67"/>
      <c r="I2469" s="14"/>
      <c r="P2469" s="14"/>
      <c r="Q2469" s="14"/>
      <c r="S2469" s="14"/>
      <c r="V2469" s="14"/>
      <c r="X2469" s="14"/>
      <c r="Z2469" s="14"/>
      <c r="AB2469" s="66"/>
    </row>
    <row r="2470" spans="2:28" s="65" customFormat="1" ht="15" hidden="1">
      <c r="B2470" s="67"/>
      <c r="C2470" s="67"/>
      <c r="D2470" s="67"/>
      <c r="E2470" s="67"/>
      <c r="I2470" s="14"/>
      <c r="P2470" s="14"/>
      <c r="Q2470" s="14"/>
      <c r="S2470" s="14"/>
      <c r="V2470" s="14"/>
      <c r="X2470" s="14"/>
      <c r="Z2470" s="14"/>
      <c r="AB2470" s="66"/>
    </row>
    <row r="2471" spans="2:28" s="65" customFormat="1" ht="15" hidden="1">
      <c r="B2471" s="67"/>
      <c r="C2471" s="67"/>
      <c r="D2471" s="67"/>
      <c r="E2471" s="67"/>
      <c r="I2471" s="14"/>
      <c r="P2471" s="14"/>
      <c r="Q2471" s="14"/>
      <c r="S2471" s="14"/>
      <c r="V2471" s="14"/>
      <c r="X2471" s="14"/>
      <c r="Z2471" s="14"/>
      <c r="AB2471" s="66"/>
    </row>
    <row r="2472" spans="2:28" s="65" customFormat="1" ht="15" hidden="1">
      <c r="B2472" s="67"/>
      <c r="C2472" s="67"/>
      <c r="D2472" s="67"/>
      <c r="E2472" s="67"/>
      <c r="I2472" s="14"/>
      <c r="P2472" s="14"/>
      <c r="Q2472" s="14"/>
      <c r="S2472" s="14"/>
      <c r="V2472" s="14"/>
      <c r="X2472" s="14"/>
      <c r="Z2472" s="14"/>
      <c r="AB2472" s="66"/>
    </row>
    <row r="2473" spans="2:28" s="65" customFormat="1" ht="15" hidden="1">
      <c r="B2473" s="67"/>
      <c r="C2473" s="67"/>
      <c r="D2473" s="67"/>
      <c r="E2473" s="67"/>
      <c r="I2473" s="14"/>
      <c r="P2473" s="14"/>
      <c r="Q2473" s="14"/>
      <c r="S2473" s="14"/>
      <c r="V2473" s="14"/>
      <c r="X2473" s="14"/>
      <c r="Z2473" s="14"/>
      <c r="AB2473" s="66"/>
    </row>
    <row r="2474" spans="2:28" s="65" customFormat="1" ht="15" hidden="1">
      <c r="B2474" s="67"/>
      <c r="C2474" s="67"/>
      <c r="D2474" s="67"/>
      <c r="E2474" s="67"/>
      <c r="I2474" s="14"/>
      <c r="P2474" s="14"/>
      <c r="Q2474" s="14"/>
      <c r="S2474" s="14"/>
      <c r="V2474" s="14"/>
      <c r="X2474" s="14"/>
      <c r="Z2474" s="14"/>
      <c r="AB2474" s="66"/>
    </row>
    <row r="2475" spans="2:28" s="65" customFormat="1" ht="15" hidden="1">
      <c r="B2475" s="67"/>
      <c r="C2475" s="67"/>
      <c r="D2475" s="67"/>
      <c r="E2475" s="67"/>
      <c r="I2475" s="14"/>
      <c r="P2475" s="14"/>
      <c r="Q2475" s="14"/>
      <c r="S2475" s="14"/>
      <c r="V2475" s="14"/>
      <c r="X2475" s="14"/>
      <c r="Z2475" s="14"/>
      <c r="AB2475" s="66"/>
    </row>
    <row r="2476" spans="2:28" s="65" customFormat="1" ht="15" hidden="1">
      <c r="B2476" s="67"/>
      <c r="C2476" s="67"/>
      <c r="D2476" s="67"/>
      <c r="E2476" s="67"/>
      <c r="I2476" s="14"/>
      <c r="P2476" s="14"/>
      <c r="Q2476" s="14"/>
      <c r="S2476" s="14"/>
      <c r="V2476" s="14"/>
      <c r="X2476" s="14"/>
      <c r="Z2476" s="14"/>
      <c r="AB2476" s="66"/>
    </row>
    <row r="2477" spans="2:28" s="65" customFormat="1" ht="15" hidden="1">
      <c r="B2477" s="67"/>
      <c r="C2477" s="67"/>
      <c r="D2477" s="67"/>
      <c r="E2477" s="67"/>
      <c r="I2477" s="14"/>
      <c r="P2477" s="14"/>
      <c r="Q2477" s="14"/>
      <c r="S2477" s="14"/>
      <c r="V2477" s="14"/>
      <c r="X2477" s="14"/>
      <c r="Z2477" s="14"/>
      <c r="AB2477" s="66"/>
    </row>
    <row r="2478" spans="2:28" s="65" customFormat="1" ht="15" hidden="1">
      <c r="B2478" s="67"/>
      <c r="C2478" s="67"/>
      <c r="D2478" s="67"/>
      <c r="E2478" s="67"/>
      <c r="I2478" s="14"/>
      <c r="P2478" s="14"/>
      <c r="Q2478" s="14"/>
      <c r="S2478" s="14"/>
      <c r="V2478" s="14"/>
      <c r="X2478" s="14"/>
      <c r="Z2478" s="14"/>
      <c r="AB2478" s="66"/>
    </row>
    <row r="2479" spans="2:28" s="65" customFormat="1" ht="15" hidden="1">
      <c r="B2479" s="67"/>
      <c r="C2479" s="67"/>
      <c r="D2479" s="67"/>
      <c r="E2479" s="67"/>
      <c r="I2479" s="14"/>
      <c r="P2479" s="14"/>
      <c r="Q2479" s="14"/>
      <c r="S2479" s="14"/>
      <c r="V2479" s="14"/>
      <c r="X2479" s="14"/>
      <c r="Z2479" s="14"/>
      <c r="AB2479" s="66"/>
    </row>
    <row r="2480" spans="2:28" s="65" customFormat="1" ht="15" hidden="1">
      <c r="B2480" s="67"/>
      <c r="C2480" s="67"/>
      <c r="D2480" s="67"/>
      <c r="E2480" s="67"/>
      <c r="I2480" s="14"/>
      <c r="P2480" s="14"/>
      <c r="Q2480" s="14"/>
      <c r="S2480" s="14"/>
      <c r="V2480" s="14"/>
      <c r="X2480" s="14"/>
      <c r="Z2480" s="14"/>
      <c r="AB2480" s="66"/>
    </row>
    <row r="2481" spans="2:28" s="65" customFormat="1" ht="15" hidden="1">
      <c r="B2481" s="67"/>
      <c r="C2481" s="67"/>
      <c r="D2481" s="67"/>
      <c r="E2481" s="67"/>
      <c r="I2481" s="14"/>
      <c r="P2481" s="14"/>
      <c r="Q2481" s="14"/>
      <c r="S2481" s="14"/>
      <c r="V2481" s="14"/>
      <c r="X2481" s="14"/>
      <c r="Z2481" s="14"/>
      <c r="AB2481" s="66"/>
    </row>
    <row r="2482" spans="2:28" s="65" customFormat="1" ht="15" hidden="1">
      <c r="B2482" s="67"/>
      <c r="C2482" s="67"/>
      <c r="D2482" s="67"/>
      <c r="E2482" s="67"/>
      <c r="I2482" s="14"/>
      <c r="P2482" s="14"/>
      <c r="Q2482" s="14"/>
      <c r="S2482" s="14"/>
      <c r="V2482" s="14"/>
      <c r="X2482" s="14"/>
      <c r="Z2482" s="14"/>
      <c r="AB2482" s="66"/>
    </row>
    <row r="2483" spans="2:28" s="65" customFormat="1" ht="15" hidden="1">
      <c r="B2483" s="67"/>
      <c r="C2483" s="67"/>
      <c r="D2483" s="67"/>
      <c r="E2483" s="67"/>
      <c r="I2483" s="14"/>
      <c r="P2483" s="14"/>
      <c r="Q2483" s="14"/>
      <c r="S2483" s="14"/>
      <c r="V2483" s="14"/>
      <c r="X2483" s="14"/>
      <c r="Z2483" s="14"/>
      <c r="AB2483" s="66"/>
    </row>
    <row r="2484" spans="2:28" s="65" customFormat="1" ht="15" hidden="1">
      <c r="B2484" s="67"/>
      <c r="C2484" s="67"/>
      <c r="D2484" s="67"/>
      <c r="E2484" s="67"/>
      <c r="I2484" s="14"/>
      <c r="P2484" s="14"/>
      <c r="Q2484" s="14"/>
      <c r="S2484" s="14"/>
      <c r="V2484" s="14"/>
      <c r="X2484" s="14"/>
      <c r="Z2484" s="14"/>
      <c r="AB2484" s="66"/>
    </row>
    <row r="2485" spans="2:28" s="65" customFormat="1" ht="15" hidden="1">
      <c r="B2485" s="67"/>
      <c r="C2485" s="67"/>
      <c r="D2485" s="67"/>
      <c r="E2485" s="67"/>
      <c r="I2485" s="14"/>
      <c r="P2485" s="14"/>
      <c r="Q2485" s="14"/>
      <c r="S2485" s="14"/>
      <c r="V2485" s="14"/>
      <c r="X2485" s="14"/>
      <c r="Z2485" s="14"/>
      <c r="AB2485" s="66"/>
    </row>
    <row r="2486" spans="2:28" s="65" customFormat="1" ht="15" hidden="1">
      <c r="B2486" s="67"/>
      <c r="C2486" s="67"/>
      <c r="D2486" s="67"/>
      <c r="E2486" s="67"/>
      <c r="I2486" s="14"/>
      <c r="P2486" s="14"/>
      <c r="Q2486" s="14"/>
      <c r="S2486" s="14"/>
      <c r="V2486" s="14"/>
      <c r="X2486" s="14"/>
      <c r="Z2486" s="14"/>
      <c r="AB2486" s="66"/>
    </row>
    <row r="2487" spans="2:28" s="65" customFormat="1" ht="15" hidden="1">
      <c r="B2487" s="67"/>
      <c r="C2487" s="67"/>
      <c r="D2487" s="67"/>
      <c r="E2487" s="67"/>
      <c r="I2487" s="14"/>
      <c r="P2487" s="14"/>
      <c r="Q2487" s="14"/>
      <c r="S2487" s="14"/>
      <c r="V2487" s="14"/>
      <c r="X2487" s="14"/>
      <c r="Z2487" s="14"/>
      <c r="AB2487" s="66"/>
    </row>
    <row r="2488" spans="2:28" s="65" customFormat="1" ht="15" hidden="1">
      <c r="B2488" s="67"/>
      <c r="C2488" s="67"/>
      <c r="D2488" s="67"/>
      <c r="E2488" s="67"/>
      <c r="I2488" s="14"/>
      <c r="P2488" s="14"/>
      <c r="Q2488" s="14"/>
      <c r="S2488" s="14"/>
      <c r="V2488" s="14"/>
      <c r="X2488" s="14"/>
      <c r="Z2488" s="14"/>
      <c r="AB2488" s="66"/>
    </row>
    <row r="2489" spans="2:28" s="65" customFormat="1" ht="15" hidden="1">
      <c r="B2489" s="67"/>
      <c r="C2489" s="67"/>
      <c r="D2489" s="67"/>
      <c r="E2489" s="67"/>
      <c r="I2489" s="14"/>
      <c r="P2489" s="14"/>
      <c r="Q2489" s="14"/>
      <c r="S2489" s="14"/>
      <c r="V2489" s="14"/>
      <c r="X2489" s="14"/>
      <c r="Z2489" s="14"/>
      <c r="AB2489" s="66"/>
    </row>
    <row r="2490" spans="2:28" s="65" customFormat="1" ht="15" hidden="1">
      <c r="B2490" s="67"/>
      <c r="C2490" s="67"/>
      <c r="D2490" s="67"/>
      <c r="E2490" s="67"/>
      <c r="I2490" s="14"/>
      <c r="P2490" s="14"/>
      <c r="Q2490" s="14"/>
      <c r="S2490" s="14"/>
      <c r="V2490" s="14"/>
      <c r="X2490" s="14"/>
      <c r="Z2490" s="14"/>
      <c r="AB2490" s="66"/>
    </row>
    <row r="2491" spans="2:28" s="65" customFormat="1" ht="15" hidden="1">
      <c r="B2491" s="67"/>
      <c r="C2491" s="67"/>
      <c r="D2491" s="67"/>
      <c r="E2491" s="67"/>
      <c r="I2491" s="14"/>
      <c r="P2491" s="14"/>
      <c r="Q2491" s="14"/>
      <c r="S2491" s="14"/>
      <c r="V2491" s="14"/>
      <c r="X2491" s="14"/>
      <c r="Z2491" s="14"/>
      <c r="AB2491" s="66"/>
    </row>
    <row r="2492" spans="2:28" s="65" customFormat="1" ht="15" hidden="1">
      <c r="B2492" s="67"/>
      <c r="C2492" s="67"/>
      <c r="D2492" s="67"/>
      <c r="E2492" s="67"/>
      <c r="I2492" s="14"/>
      <c r="P2492" s="14"/>
      <c r="Q2492" s="14"/>
      <c r="S2492" s="14"/>
      <c r="V2492" s="14"/>
      <c r="X2492" s="14"/>
      <c r="Z2492" s="14"/>
      <c r="AB2492" s="66"/>
    </row>
    <row r="2493" spans="2:28" s="65" customFormat="1" ht="15" hidden="1">
      <c r="B2493" s="67"/>
      <c r="C2493" s="67"/>
      <c r="D2493" s="67"/>
      <c r="E2493" s="67"/>
      <c r="I2493" s="14"/>
      <c r="P2493" s="14"/>
      <c r="Q2493" s="14"/>
      <c r="S2493" s="14"/>
      <c r="V2493" s="14"/>
      <c r="X2493" s="14"/>
      <c r="Z2493" s="14"/>
      <c r="AB2493" s="66"/>
    </row>
    <row r="2494" spans="2:28" s="65" customFormat="1" ht="15" hidden="1">
      <c r="B2494" s="67"/>
      <c r="C2494" s="67"/>
      <c r="D2494" s="67"/>
      <c r="E2494" s="67"/>
      <c r="I2494" s="14"/>
      <c r="P2494" s="14"/>
      <c r="Q2494" s="14"/>
      <c r="S2494" s="14"/>
      <c r="V2494" s="14"/>
      <c r="X2494" s="14"/>
      <c r="Z2494" s="14"/>
      <c r="AB2494" s="66"/>
    </row>
    <row r="2495" spans="2:28" s="65" customFormat="1" ht="15" hidden="1">
      <c r="B2495" s="67"/>
      <c r="C2495" s="67"/>
      <c r="D2495" s="67"/>
      <c r="E2495" s="67"/>
      <c r="I2495" s="14"/>
      <c r="P2495" s="14"/>
      <c r="Q2495" s="14"/>
      <c r="S2495" s="14"/>
      <c r="V2495" s="14"/>
      <c r="X2495" s="14"/>
      <c r="Z2495" s="14"/>
      <c r="AB2495" s="66"/>
    </row>
    <row r="2496" spans="2:28" s="65" customFormat="1" ht="15" hidden="1">
      <c r="B2496" s="67"/>
      <c r="C2496" s="67"/>
      <c r="D2496" s="67"/>
      <c r="E2496" s="67"/>
      <c r="I2496" s="14"/>
      <c r="P2496" s="14"/>
      <c r="Q2496" s="14"/>
      <c r="S2496" s="14"/>
      <c r="V2496" s="14"/>
      <c r="X2496" s="14"/>
      <c r="Z2496" s="14"/>
      <c r="AB2496" s="66"/>
    </row>
    <row r="2497" spans="2:28" s="65" customFormat="1" ht="15" hidden="1">
      <c r="B2497" s="67"/>
      <c r="C2497" s="67"/>
      <c r="D2497" s="67"/>
      <c r="E2497" s="67"/>
      <c r="I2497" s="14"/>
      <c r="P2497" s="14"/>
      <c r="Q2497" s="14"/>
      <c r="S2497" s="14"/>
      <c r="V2497" s="14"/>
      <c r="X2497" s="14"/>
      <c r="Z2497" s="14"/>
      <c r="AB2497" s="66"/>
    </row>
    <row r="2498" spans="2:28" s="65" customFormat="1" ht="15" hidden="1">
      <c r="B2498" s="67"/>
      <c r="C2498" s="67"/>
      <c r="D2498" s="67"/>
      <c r="E2498" s="67"/>
      <c r="I2498" s="14"/>
      <c r="P2498" s="14"/>
      <c r="Q2498" s="14"/>
      <c r="S2498" s="14"/>
      <c r="V2498" s="14"/>
      <c r="X2498" s="14"/>
      <c r="Z2498" s="14"/>
      <c r="AB2498" s="66"/>
    </row>
    <row r="2499" spans="2:28" s="65" customFormat="1" ht="15" hidden="1">
      <c r="B2499" s="67"/>
      <c r="C2499" s="67"/>
      <c r="D2499" s="67"/>
      <c r="E2499" s="67"/>
      <c r="I2499" s="14"/>
      <c r="P2499" s="14"/>
      <c r="Q2499" s="14"/>
      <c r="S2499" s="14"/>
      <c r="V2499" s="14"/>
      <c r="X2499" s="14"/>
      <c r="Z2499" s="14"/>
      <c r="AB2499" s="66"/>
    </row>
    <row r="2500" spans="2:28" s="65" customFormat="1" ht="15" hidden="1">
      <c r="B2500" s="67"/>
      <c r="C2500" s="67"/>
      <c r="D2500" s="67"/>
      <c r="E2500" s="67"/>
      <c r="I2500" s="14"/>
      <c r="P2500" s="14"/>
      <c r="Q2500" s="14"/>
      <c r="S2500" s="14"/>
      <c r="V2500" s="14"/>
      <c r="X2500" s="14"/>
      <c r="Z2500" s="14"/>
      <c r="AB2500" s="66"/>
    </row>
    <row r="2501" spans="2:28" s="65" customFormat="1" ht="15" hidden="1">
      <c r="B2501" s="67"/>
      <c r="C2501" s="67"/>
      <c r="D2501" s="67"/>
      <c r="E2501" s="67"/>
      <c r="I2501" s="14"/>
      <c r="P2501" s="14"/>
      <c r="Q2501" s="14"/>
      <c r="S2501" s="14"/>
      <c r="V2501" s="14"/>
      <c r="X2501" s="14"/>
      <c r="Z2501" s="14"/>
      <c r="AB2501" s="66"/>
    </row>
    <row r="2502" spans="2:28" s="65" customFormat="1" ht="15" hidden="1">
      <c r="B2502" s="67"/>
      <c r="C2502" s="67"/>
      <c r="D2502" s="67"/>
      <c r="E2502" s="67"/>
      <c r="I2502" s="14"/>
      <c r="P2502" s="14"/>
      <c r="Q2502" s="14"/>
      <c r="S2502" s="14"/>
      <c r="V2502" s="14"/>
      <c r="X2502" s="14"/>
      <c r="Z2502" s="14"/>
      <c r="AB2502" s="66"/>
    </row>
    <row r="2503" spans="2:28" s="65" customFormat="1" ht="15" hidden="1">
      <c r="B2503" s="67"/>
      <c r="C2503" s="67"/>
      <c r="D2503" s="67"/>
      <c r="E2503" s="67"/>
      <c r="I2503" s="14"/>
      <c r="P2503" s="14"/>
      <c r="Q2503" s="14"/>
      <c r="S2503" s="14"/>
      <c r="V2503" s="14"/>
      <c r="X2503" s="14"/>
      <c r="Z2503" s="14"/>
      <c r="AB2503" s="66"/>
    </row>
    <row r="2504" spans="2:28" s="65" customFormat="1" ht="15" hidden="1">
      <c r="B2504" s="67"/>
      <c r="C2504" s="67"/>
      <c r="D2504" s="67"/>
      <c r="E2504" s="67"/>
      <c r="I2504" s="14"/>
      <c r="P2504" s="14"/>
      <c r="Q2504" s="14"/>
      <c r="S2504" s="14"/>
      <c r="V2504" s="14"/>
      <c r="X2504" s="14"/>
      <c r="Z2504" s="14"/>
      <c r="AB2504" s="66"/>
    </row>
    <row r="2505" spans="2:28" s="65" customFormat="1" ht="15" hidden="1">
      <c r="B2505" s="67"/>
      <c r="C2505" s="67"/>
      <c r="D2505" s="67"/>
      <c r="E2505" s="67"/>
      <c r="I2505" s="14"/>
      <c r="P2505" s="14"/>
      <c r="Q2505" s="14"/>
      <c r="S2505" s="14"/>
      <c r="V2505" s="14"/>
      <c r="X2505" s="14"/>
      <c r="Z2505" s="14"/>
      <c r="AB2505" s="66"/>
    </row>
    <row r="2506" spans="2:28" s="65" customFormat="1" ht="15" hidden="1">
      <c r="B2506" s="67"/>
      <c r="C2506" s="67"/>
      <c r="D2506" s="67"/>
      <c r="E2506" s="67"/>
      <c r="I2506" s="14"/>
      <c r="P2506" s="14"/>
      <c r="Q2506" s="14"/>
      <c r="S2506" s="14"/>
      <c r="V2506" s="14"/>
      <c r="X2506" s="14"/>
      <c r="Z2506" s="14"/>
      <c r="AB2506" s="66"/>
    </row>
    <row r="2507" spans="2:28" s="65" customFormat="1" ht="15" hidden="1">
      <c r="B2507" s="67"/>
      <c r="C2507" s="67"/>
      <c r="D2507" s="67"/>
      <c r="E2507" s="67"/>
      <c r="I2507" s="14"/>
      <c r="P2507" s="14"/>
      <c r="Q2507" s="14"/>
      <c r="S2507" s="14"/>
      <c r="V2507" s="14"/>
      <c r="X2507" s="14"/>
      <c r="Z2507" s="14"/>
      <c r="AB2507" s="66"/>
    </row>
    <row r="2508" spans="2:28" s="65" customFormat="1" ht="15" hidden="1">
      <c r="B2508" s="67"/>
      <c r="C2508" s="67"/>
      <c r="D2508" s="67"/>
      <c r="E2508" s="67"/>
      <c r="I2508" s="14"/>
      <c r="P2508" s="14"/>
      <c r="Q2508" s="14"/>
      <c r="S2508" s="14"/>
      <c r="V2508" s="14"/>
      <c r="X2508" s="14"/>
      <c r="Z2508" s="14"/>
      <c r="AB2508" s="66"/>
    </row>
    <row r="2509" spans="2:28" s="65" customFormat="1" ht="15" hidden="1">
      <c r="B2509" s="67"/>
      <c r="C2509" s="67"/>
      <c r="D2509" s="67"/>
      <c r="E2509" s="67"/>
      <c r="I2509" s="14"/>
      <c r="P2509" s="14"/>
      <c r="Q2509" s="14"/>
      <c r="S2509" s="14"/>
      <c r="V2509" s="14"/>
      <c r="X2509" s="14"/>
      <c r="Z2509" s="14"/>
      <c r="AB2509" s="66"/>
    </row>
    <row r="2510" spans="2:28" s="65" customFormat="1" ht="15" hidden="1">
      <c r="B2510" s="67"/>
      <c r="C2510" s="67"/>
      <c r="D2510" s="67"/>
      <c r="E2510" s="67"/>
      <c r="I2510" s="14"/>
      <c r="P2510" s="14"/>
      <c r="Q2510" s="14"/>
      <c r="S2510" s="14"/>
      <c r="V2510" s="14"/>
      <c r="X2510" s="14"/>
      <c r="Z2510" s="14"/>
      <c r="AB2510" s="66"/>
    </row>
    <row r="2511" spans="2:28" s="65" customFormat="1" ht="15" hidden="1">
      <c r="B2511" s="67"/>
      <c r="C2511" s="67"/>
      <c r="D2511" s="67"/>
      <c r="E2511" s="67"/>
      <c r="I2511" s="14"/>
      <c r="P2511" s="14"/>
      <c r="Q2511" s="14"/>
      <c r="S2511" s="14"/>
      <c r="V2511" s="14"/>
      <c r="X2511" s="14"/>
      <c r="Z2511" s="14"/>
      <c r="AB2511" s="66"/>
    </row>
    <row r="2512" spans="2:28" s="65" customFormat="1" ht="15" hidden="1">
      <c r="B2512" s="67"/>
      <c r="C2512" s="67"/>
      <c r="D2512" s="67"/>
      <c r="E2512" s="67"/>
      <c r="I2512" s="14"/>
      <c r="P2512" s="14"/>
      <c r="Q2512" s="14"/>
      <c r="S2512" s="14"/>
      <c r="V2512" s="14"/>
      <c r="X2512" s="14"/>
      <c r="Z2512" s="14"/>
      <c r="AB2512" s="66"/>
    </row>
    <row r="2513" spans="2:28" s="65" customFormat="1" ht="15" hidden="1">
      <c r="B2513" s="67"/>
      <c r="C2513" s="67"/>
      <c r="D2513" s="67"/>
      <c r="E2513" s="67"/>
      <c r="I2513" s="14"/>
      <c r="P2513" s="14"/>
      <c r="Q2513" s="14"/>
      <c r="S2513" s="14"/>
      <c r="V2513" s="14"/>
      <c r="X2513" s="14"/>
      <c r="Z2513" s="14"/>
      <c r="AB2513" s="66"/>
    </row>
    <row r="2514" spans="2:28" s="65" customFormat="1" ht="15" hidden="1">
      <c r="B2514" s="67"/>
      <c r="C2514" s="67"/>
      <c r="D2514" s="67"/>
      <c r="E2514" s="67"/>
      <c r="I2514" s="14"/>
      <c r="P2514" s="14"/>
      <c r="Q2514" s="14"/>
      <c r="S2514" s="14"/>
      <c r="V2514" s="14"/>
      <c r="X2514" s="14"/>
      <c r="Z2514" s="14"/>
      <c r="AB2514" s="66"/>
    </row>
    <row r="2515" spans="2:28" s="65" customFormat="1" ht="15" hidden="1">
      <c r="B2515" s="67"/>
      <c r="C2515" s="67"/>
      <c r="D2515" s="67"/>
      <c r="E2515" s="67"/>
      <c r="I2515" s="14"/>
      <c r="P2515" s="14"/>
      <c r="Q2515" s="14"/>
      <c r="S2515" s="14"/>
      <c r="V2515" s="14"/>
      <c r="X2515" s="14"/>
      <c r="Z2515" s="14"/>
      <c r="AB2515" s="66"/>
    </row>
    <row r="2516" spans="2:28" s="65" customFormat="1" ht="15" hidden="1">
      <c r="B2516" s="67"/>
      <c r="C2516" s="67"/>
      <c r="D2516" s="67"/>
      <c r="E2516" s="67"/>
      <c r="I2516" s="14"/>
      <c r="P2516" s="14"/>
      <c r="Q2516" s="14"/>
      <c r="S2516" s="14"/>
      <c r="V2516" s="14"/>
      <c r="X2516" s="14"/>
      <c r="Z2516" s="14"/>
      <c r="AB2516" s="66"/>
    </row>
    <row r="2517" spans="2:28" s="65" customFormat="1" ht="15" hidden="1">
      <c r="B2517" s="67"/>
      <c r="C2517" s="67"/>
      <c r="D2517" s="67"/>
      <c r="E2517" s="67"/>
      <c r="I2517" s="14"/>
      <c r="P2517" s="14"/>
      <c r="Q2517" s="14"/>
      <c r="S2517" s="14"/>
      <c r="V2517" s="14"/>
      <c r="X2517" s="14"/>
      <c r="Z2517" s="14"/>
      <c r="AB2517" s="66"/>
    </row>
    <row r="2518" spans="2:28" s="65" customFormat="1" ht="15" hidden="1">
      <c r="B2518" s="67"/>
      <c r="C2518" s="67"/>
      <c r="D2518" s="67"/>
      <c r="E2518" s="67"/>
      <c r="I2518" s="14"/>
      <c r="P2518" s="14"/>
      <c r="Q2518" s="14"/>
      <c r="S2518" s="14"/>
      <c r="V2518" s="14"/>
      <c r="X2518" s="14"/>
      <c r="Z2518" s="14"/>
      <c r="AB2518" s="66"/>
    </row>
    <row r="2519" spans="2:28" s="65" customFormat="1" ht="15" hidden="1">
      <c r="B2519" s="67"/>
      <c r="C2519" s="67"/>
      <c r="D2519" s="67"/>
      <c r="E2519" s="67"/>
      <c r="I2519" s="14"/>
      <c r="P2519" s="14"/>
      <c r="Q2519" s="14"/>
      <c r="S2519" s="14"/>
      <c r="V2519" s="14"/>
      <c r="X2519" s="14"/>
      <c r="Z2519" s="14"/>
      <c r="AB2519" s="66"/>
    </row>
    <row r="2520" spans="2:28" s="65" customFormat="1" ht="15" hidden="1">
      <c r="B2520" s="67"/>
      <c r="C2520" s="67"/>
      <c r="D2520" s="67"/>
      <c r="E2520" s="67"/>
      <c r="I2520" s="14"/>
      <c r="P2520" s="14"/>
      <c r="Q2520" s="14"/>
      <c r="S2520" s="14"/>
      <c r="V2520" s="14"/>
      <c r="X2520" s="14"/>
      <c r="Z2520" s="14"/>
      <c r="AB2520" s="66"/>
    </row>
    <row r="2521" spans="2:28" s="65" customFormat="1" ht="15" hidden="1">
      <c r="B2521" s="67"/>
      <c r="C2521" s="67"/>
      <c r="D2521" s="67"/>
      <c r="E2521" s="67"/>
      <c r="I2521" s="14"/>
      <c r="P2521" s="14"/>
      <c r="Q2521" s="14"/>
      <c r="S2521" s="14"/>
      <c r="V2521" s="14"/>
      <c r="X2521" s="14"/>
      <c r="Z2521" s="14"/>
      <c r="AB2521" s="66"/>
    </row>
    <row r="2522" spans="2:28" s="65" customFormat="1" ht="15" hidden="1">
      <c r="B2522" s="67"/>
      <c r="C2522" s="67"/>
      <c r="D2522" s="67"/>
      <c r="E2522" s="67"/>
      <c r="I2522" s="14"/>
      <c r="P2522" s="14"/>
      <c r="Q2522" s="14"/>
      <c r="S2522" s="14"/>
      <c r="V2522" s="14"/>
      <c r="X2522" s="14"/>
      <c r="Z2522" s="14"/>
      <c r="AB2522" s="66"/>
    </row>
    <row r="2523" spans="2:28" s="65" customFormat="1" ht="15" hidden="1">
      <c r="B2523" s="67"/>
      <c r="C2523" s="67"/>
      <c r="D2523" s="67"/>
      <c r="E2523" s="67"/>
      <c r="I2523" s="14"/>
      <c r="P2523" s="14"/>
      <c r="Q2523" s="14"/>
      <c r="S2523" s="14"/>
      <c r="V2523" s="14"/>
      <c r="X2523" s="14"/>
      <c r="Z2523" s="14"/>
      <c r="AB2523" s="66"/>
    </row>
    <row r="2524" spans="2:28" s="65" customFormat="1" ht="15" hidden="1">
      <c r="B2524" s="67"/>
      <c r="C2524" s="67"/>
      <c r="D2524" s="67"/>
      <c r="E2524" s="67"/>
      <c r="I2524" s="14"/>
      <c r="P2524" s="14"/>
      <c r="Q2524" s="14"/>
      <c r="S2524" s="14"/>
      <c r="V2524" s="14"/>
      <c r="X2524" s="14"/>
      <c r="Z2524" s="14"/>
      <c r="AB2524" s="66"/>
    </row>
    <row r="2525" spans="2:28" s="65" customFormat="1" ht="15" hidden="1">
      <c r="B2525" s="67"/>
      <c r="C2525" s="67"/>
      <c r="D2525" s="67"/>
      <c r="E2525" s="67"/>
      <c r="I2525" s="14"/>
      <c r="P2525" s="14"/>
      <c r="Q2525" s="14"/>
      <c r="S2525" s="14"/>
      <c r="V2525" s="14"/>
      <c r="X2525" s="14"/>
      <c r="Z2525" s="14"/>
      <c r="AB2525" s="66"/>
    </row>
    <row r="2526" spans="2:28" s="65" customFormat="1" ht="15" hidden="1">
      <c r="B2526" s="67"/>
      <c r="C2526" s="67"/>
      <c r="D2526" s="67"/>
      <c r="E2526" s="67"/>
      <c r="I2526" s="14"/>
      <c r="P2526" s="14"/>
      <c r="Q2526" s="14"/>
      <c r="S2526" s="14"/>
      <c r="V2526" s="14"/>
      <c r="X2526" s="14"/>
      <c r="Z2526" s="14"/>
      <c r="AB2526" s="66"/>
    </row>
    <row r="2527" spans="2:28" s="65" customFormat="1" ht="15" hidden="1">
      <c r="B2527" s="67"/>
      <c r="C2527" s="67"/>
      <c r="D2527" s="67"/>
      <c r="E2527" s="67"/>
      <c r="I2527" s="14"/>
      <c r="P2527" s="14"/>
      <c r="Q2527" s="14"/>
      <c r="S2527" s="14"/>
      <c r="V2527" s="14"/>
      <c r="X2527" s="14"/>
      <c r="Z2527" s="14"/>
      <c r="AB2527" s="66"/>
    </row>
    <row r="2528" spans="2:28" s="65" customFormat="1" ht="15" hidden="1">
      <c r="B2528" s="67"/>
      <c r="C2528" s="67"/>
      <c r="D2528" s="67"/>
      <c r="E2528" s="67"/>
      <c r="I2528" s="14"/>
      <c r="P2528" s="14"/>
      <c r="Q2528" s="14"/>
      <c r="S2528" s="14"/>
      <c r="V2528" s="14"/>
      <c r="X2528" s="14"/>
      <c r="Z2528" s="14"/>
      <c r="AB2528" s="66"/>
    </row>
    <row r="2529" spans="2:28" s="65" customFormat="1" ht="15" hidden="1">
      <c r="B2529" s="67"/>
      <c r="C2529" s="67"/>
      <c r="D2529" s="67"/>
      <c r="E2529" s="67"/>
      <c r="I2529" s="14"/>
      <c r="P2529" s="14"/>
      <c r="Q2529" s="14"/>
      <c r="S2529" s="14"/>
      <c r="V2529" s="14"/>
      <c r="X2529" s="14"/>
      <c r="Z2529" s="14"/>
      <c r="AB2529" s="66"/>
    </row>
    <row r="2530" spans="2:28" s="65" customFormat="1" ht="15" hidden="1">
      <c r="B2530" s="67"/>
      <c r="C2530" s="67"/>
      <c r="D2530" s="67"/>
      <c r="E2530" s="67"/>
      <c r="I2530" s="14"/>
      <c r="P2530" s="14"/>
      <c r="Q2530" s="14"/>
      <c r="S2530" s="14"/>
      <c r="V2530" s="14"/>
      <c r="X2530" s="14"/>
      <c r="Z2530" s="14"/>
      <c r="AB2530" s="66"/>
    </row>
    <row r="2531" spans="2:28" s="65" customFormat="1" ht="15" hidden="1">
      <c r="B2531" s="67"/>
      <c r="C2531" s="67"/>
      <c r="D2531" s="67"/>
      <c r="E2531" s="67"/>
      <c r="I2531" s="14"/>
      <c r="P2531" s="14"/>
      <c r="Q2531" s="14"/>
      <c r="S2531" s="14"/>
      <c r="V2531" s="14"/>
      <c r="X2531" s="14"/>
      <c r="Z2531" s="14"/>
      <c r="AB2531" s="66"/>
    </row>
    <row r="2532" spans="2:28" s="65" customFormat="1" ht="15" hidden="1">
      <c r="B2532" s="67"/>
      <c r="C2532" s="67"/>
      <c r="D2532" s="67"/>
      <c r="E2532" s="67"/>
      <c r="I2532" s="14"/>
      <c r="P2532" s="14"/>
      <c r="Q2532" s="14"/>
      <c r="S2532" s="14"/>
      <c r="V2532" s="14"/>
      <c r="X2532" s="14"/>
      <c r="Z2532" s="14"/>
      <c r="AB2532" s="66"/>
    </row>
    <row r="2533" spans="2:28" s="65" customFormat="1" ht="15" hidden="1">
      <c r="B2533" s="67"/>
      <c r="C2533" s="67"/>
      <c r="D2533" s="67"/>
      <c r="E2533" s="67"/>
      <c r="I2533" s="14"/>
      <c r="P2533" s="14"/>
      <c r="Q2533" s="14"/>
      <c r="S2533" s="14"/>
      <c r="V2533" s="14"/>
      <c r="X2533" s="14"/>
      <c r="Z2533" s="14"/>
      <c r="AB2533" s="66"/>
    </row>
    <row r="2534" spans="2:28" s="65" customFormat="1" ht="15" hidden="1">
      <c r="B2534" s="67"/>
      <c r="C2534" s="67"/>
      <c r="D2534" s="67"/>
      <c r="E2534" s="67"/>
      <c r="I2534" s="14"/>
      <c r="P2534" s="14"/>
      <c r="Q2534" s="14"/>
      <c r="S2534" s="14"/>
      <c r="V2534" s="14"/>
      <c r="X2534" s="14"/>
      <c r="Z2534" s="14"/>
      <c r="AB2534" s="66"/>
    </row>
    <row r="2535" spans="2:28" s="65" customFormat="1" ht="15" hidden="1">
      <c r="B2535" s="67"/>
      <c r="C2535" s="67"/>
      <c r="D2535" s="67"/>
      <c r="E2535" s="67"/>
      <c r="I2535" s="14"/>
      <c r="P2535" s="14"/>
      <c r="Q2535" s="14"/>
      <c r="S2535" s="14"/>
      <c r="V2535" s="14"/>
      <c r="X2535" s="14"/>
      <c r="Z2535" s="14"/>
      <c r="AB2535" s="66"/>
    </row>
    <row r="2536" spans="2:28" s="65" customFormat="1" ht="15" hidden="1">
      <c r="B2536" s="67"/>
      <c r="C2536" s="67"/>
      <c r="D2536" s="67"/>
      <c r="E2536" s="67"/>
      <c r="I2536" s="14"/>
      <c r="P2536" s="14"/>
      <c r="Q2536" s="14"/>
      <c r="S2536" s="14"/>
      <c r="V2536" s="14"/>
      <c r="X2536" s="14"/>
      <c r="Z2536" s="14"/>
      <c r="AB2536" s="66"/>
    </row>
    <row r="2537" spans="2:28" s="65" customFormat="1" ht="15" hidden="1">
      <c r="B2537" s="67"/>
      <c r="C2537" s="67"/>
      <c r="D2537" s="67"/>
      <c r="E2537" s="67"/>
      <c r="I2537" s="14"/>
      <c r="P2537" s="14"/>
      <c r="Q2537" s="14"/>
      <c r="S2537" s="14"/>
      <c r="V2537" s="14"/>
      <c r="X2537" s="14"/>
      <c r="Z2537" s="14"/>
      <c r="AB2537" s="66"/>
    </row>
    <row r="2538" spans="2:28" s="65" customFormat="1" ht="15" hidden="1">
      <c r="B2538" s="67"/>
      <c r="C2538" s="67"/>
      <c r="D2538" s="67"/>
      <c r="E2538" s="67"/>
      <c r="I2538" s="14"/>
      <c r="P2538" s="14"/>
      <c r="Q2538" s="14"/>
      <c r="S2538" s="14"/>
      <c r="V2538" s="14"/>
      <c r="X2538" s="14"/>
      <c r="Z2538" s="14"/>
      <c r="AB2538" s="66"/>
    </row>
    <row r="2539" spans="2:28" s="65" customFormat="1" ht="15" hidden="1">
      <c r="B2539" s="67"/>
      <c r="C2539" s="67"/>
      <c r="D2539" s="67"/>
      <c r="E2539" s="67"/>
      <c r="I2539" s="14"/>
      <c r="P2539" s="14"/>
      <c r="Q2539" s="14"/>
      <c r="S2539" s="14"/>
      <c r="V2539" s="14"/>
      <c r="X2539" s="14"/>
      <c r="Z2539" s="14"/>
      <c r="AB2539" s="66"/>
    </row>
    <row r="2540" spans="2:28" s="65" customFormat="1" ht="15" hidden="1">
      <c r="B2540" s="67"/>
      <c r="C2540" s="67"/>
      <c r="D2540" s="67"/>
      <c r="E2540" s="67"/>
      <c r="I2540" s="14"/>
      <c r="P2540" s="14"/>
      <c r="Q2540" s="14"/>
      <c r="S2540" s="14"/>
      <c r="V2540" s="14"/>
      <c r="X2540" s="14"/>
      <c r="Z2540" s="14"/>
      <c r="AB2540" s="66"/>
    </row>
    <row r="2541" spans="2:28" s="65" customFormat="1" ht="15" hidden="1">
      <c r="B2541" s="67"/>
      <c r="C2541" s="67"/>
      <c r="D2541" s="67"/>
      <c r="E2541" s="67"/>
      <c r="I2541" s="14"/>
      <c r="P2541" s="14"/>
      <c r="Q2541" s="14"/>
      <c r="S2541" s="14"/>
      <c r="V2541" s="14"/>
      <c r="X2541" s="14"/>
      <c r="Z2541" s="14"/>
      <c r="AB2541" s="66"/>
    </row>
    <row r="2542" spans="2:28" s="65" customFormat="1" ht="15" hidden="1">
      <c r="B2542" s="67"/>
      <c r="C2542" s="67"/>
      <c r="D2542" s="67"/>
      <c r="E2542" s="67"/>
      <c r="I2542" s="14"/>
      <c r="P2542" s="14"/>
      <c r="Q2542" s="14"/>
      <c r="S2542" s="14"/>
      <c r="V2542" s="14"/>
      <c r="X2542" s="14"/>
      <c r="Z2542" s="14"/>
      <c r="AB2542" s="66"/>
    </row>
    <row r="2543" spans="2:28" s="65" customFormat="1" ht="15" hidden="1">
      <c r="B2543" s="67"/>
      <c r="C2543" s="67"/>
      <c r="D2543" s="67"/>
      <c r="E2543" s="67"/>
      <c r="I2543" s="14"/>
      <c r="P2543" s="14"/>
      <c r="Q2543" s="14"/>
      <c r="S2543" s="14"/>
      <c r="V2543" s="14"/>
      <c r="X2543" s="14"/>
      <c r="Z2543" s="14"/>
      <c r="AB2543" s="66"/>
    </row>
    <row r="2544" spans="2:28" s="65" customFormat="1" ht="15" hidden="1">
      <c r="B2544" s="67"/>
      <c r="C2544" s="67"/>
      <c r="D2544" s="67"/>
      <c r="E2544" s="67"/>
      <c r="I2544" s="14"/>
      <c r="P2544" s="14"/>
      <c r="Q2544" s="14"/>
      <c r="S2544" s="14"/>
      <c r="V2544" s="14"/>
      <c r="X2544" s="14"/>
      <c r="Z2544" s="14"/>
      <c r="AB2544" s="66"/>
    </row>
    <row r="2545" spans="2:28" s="65" customFormat="1" ht="15" hidden="1">
      <c r="B2545" s="67"/>
      <c r="C2545" s="67"/>
      <c r="D2545" s="67"/>
      <c r="E2545" s="67"/>
      <c r="I2545" s="14"/>
      <c r="P2545" s="14"/>
      <c r="Q2545" s="14"/>
      <c r="S2545" s="14"/>
      <c r="V2545" s="14"/>
      <c r="X2545" s="14"/>
      <c r="Z2545" s="14"/>
      <c r="AB2545" s="66"/>
    </row>
    <row r="2546" spans="2:28" s="65" customFormat="1" ht="15" hidden="1">
      <c r="B2546" s="67"/>
      <c r="C2546" s="67"/>
      <c r="D2546" s="67"/>
      <c r="E2546" s="67"/>
      <c r="I2546" s="14"/>
      <c r="P2546" s="14"/>
      <c r="Q2546" s="14"/>
      <c r="S2546" s="14"/>
      <c r="V2546" s="14"/>
      <c r="X2546" s="14"/>
      <c r="Z2546" s="14"/>
      <c r="AB2546" s="66"/>
    </row>
    <row r="2547" spans="2:28" s="65" customFormat="1" ht="15" hidden="1">
      <c r="B2547" s="67"/>
      <c r="C2547" s="67"/>
      <c r="D2547" s="67"/>
      <c r="E2547" s="67"/>
      <c r="I2547" s="14"/>
      <c r="P2547" s="14"/>
      <c r="Q2547" s="14"/>
      <c r="S2547" s="14"/>
      <c r="V2547" s="14"/>
      <c r="X2547" s="14"/>
      <c r="Z2547" s="14"/>
      <c r="AB2547" s="66"/>
    </row>
    <row r="2548" spans="2:28" s="65" customFormat="1" ht="15" hidden="1">
      <c r="B2548" s="67"/>
      <c r="C2548" s="67"/>
      <c r="D2548" s="67"/>
      <c r="E2548" s="67"/>
      <c r="I2548" s="14"/>
      <c r="P2548" s="14"/>
      <c r="Q2548" s="14"/>
      <c r="S2548" s="14"/>
      <c r="V2548" s="14"/>
      <c r="X2548" s="14"/>
      <c r="Z2548" s="14"/>
      <c r="AB2548" s="66"/>
    </row>
    <row r="2549" spans="2:28" s="65" customFormat="1" ht="15" hidden="1">
      <c r="B2549" s="67"/>
      <c r="C2549" s="67"/>
      <c r="D2549" s="67"/>
      <c r="E2549" s="67"/>
      <c r="I2549" s="14"/>
      <c r="P2549" s="14"/>
      <c r="Q2549" s="14"/>
      <c r="S2549" s="14"/>
      <c r="V2549" s="14"/>
      <c r="X2549" s="14"/>
      <c r="Z2549" s="14"/>
      <c r="AB2549" s="66"/>
    </row>
    <row r="2550" spans="2:28" s="65" customFormat="1" ht="15" hidden="1">
      <c r="B2550" s="67"/>
      <c r="C2550" s="67"/>
      <c r="D2550" s="67"/>
      <c r="E2550" s="67"/>
      <c r="I2550" s="14"/>
      <c r="P2550" s="14"/>
      <c r="Q2550" s="14"/>
      <c r="S2550" s="14"/>
      <c r="V2550" s="14"/>
      <c r="X2550" s="14"/>
      <c r="Z2550" s="14"/>
      <c r="AB2550" s="66"/>
    </row>
    <row r="2551" spans="2:28" s="65" customFormat="1" ht="15" hidden="1">
      <c r="B2551" s="67"/>
      <c r="C2551" s="67"/>
      <c r="D2551" s="67"/>
      <c r="E2551" s="67"/>
      <c r="I2551" s="14"/>
      <c r="P2551" s="14"/>
      <c r="Q2551" s="14"/>
      <c r="S2551" s="14"/>
      <c r="V2551" s="14"/>
      <c r="X2551" s="14"/>
      <c r="Z2551" s="14"/>
      <c r="AB2551" s="66"/>
    </row>
    <row r="2552" spans="2:28" s="65" customFormat="1" ht="15" hidden="1">
      <c r="B2552" s="67"/>
      <c r="C2552" s="67"/>
      <c r="D2552" s="67"/>
      <c r="E2552" s="67"/>
      <c r="I2552" s="14"/>
      <c r="P2552" s="14"/>
      <c r="Q2552" s="14"/>
      <c r="S2552" s="14"/>
      <c r="V2552" s="14"/>
      <c r="X2552" s="14"/>
      <c r="Z2552" s="14"/>
      <c r="AB2552" s="66"/>
    </row>
    <row r="2553" spans="2:28" s="65" customFormat="1" ht="15" hidden="1">
      <c r="B2553" s="67"/>
      <c r="C2553" s="67"/>
      <c r="D2553" s="67"/>
      <c r="E2553" s="67"/>
      <c r="I2553" s="14"/>
      <c r="P2553" s="14"/>
      <c r="Q2553" s="14"/>
      <c r="S2553" s="14"/>
      <c r="V2553" s="14"/>
      <c r="X2553" s="14"/>
      <c r="Z2553" s="14"/>
      <c r="AB2553" s="66"/>
    </row>
    <row r="2554" spans="2:28" s="65" customFormat="1" ht="15" hidden="1">
      <c r="B2554" s="67"/>
      <c r="C2554" s="67"/>
      <c r="D2554" s="67"/>
      <c r="E2554" s="67"/>
      <c r="I2554" s="14"/>
      <c r="P2554" s="14"/>
      <c r="Q2554" s="14"/>
      <c r="S2554" s="14"/>
      <c r="V2554" s="14"/>
      <c r="X2554" s="14"/>
      <c r="Z2554" s="14"/>
      <c r="AB2554" s="66"/>
    </row>
    <row r="2555" spans="2:28" s="65" customFormat="1" ht="15" hidden="1">
      <c r="B2555" s="67"/>
      <c r="C2555" s="67"/>
      <c r="D2555" s="67"/>
      <c r="E2555" s="67"/>
      <c r="I2555" s="14"/>
      <c r="P2555" s="14"/>
      <c r="Q2555" s="14"/>
      <c r="S2555" s="14"/>
      <c r="V2555" s="14"/>
      <c r="X2555" s="14"/>
      <c r="Z2555" s="14"/>
      <c r="AB2555" s="66"/>
    </row>
    <row r="2556" spans="2:28" s="65" customFormat="1" ht="15" hidden="1">
      <c r="B2556" s="67"/>
      <c r="C2556" s="67"/>
      <c r="D2556" s="67"/>
      <c r="E2556" s="67"/>
      <c r="I2556" s="14"/>
      <c r="P2556" s="14"/>
      <c r="Q2556" s="14"/>
      <c r="S2556" s="14"/>
      <c r="V2556" s="14"/>
      <c r="X2556" s="14"/>
      <c r="Z2556" s="14"/>
      <c r="AB2556" s="66"/>
    </row>
    <row r="2557" spans="2:28" s="65" customFormat="1" ht="15" hidden="1">
      <c r="B2557" s="67"/>
      <c r="C2557" s="67"/>
      <c r="D2557" s="67"/>
      <c r="E2557" s="67"/>
      <c r="I2557" s="14"/>
      <c r="P2557" s="14"/>
      <c r="Q2557" s="14"/>
      <c r="S2557" s="14"/>
      <c r="V2557" s="14"/>
      <c r="X2557" s="14"/>
      <c r="Z2557" s="14"/>
      <c r="AB2557" s="66"/>
    </row>
    <row r="2558" spans="2:28" s="65" customFormat="1" ht="15" hidden="1">
      <c r="B2558" s="67"/>
      <c r="C2558" s="67"/>
      <c r="D2558" s="67"/>
      <c r="E2558" s="67"/>
      <c r="I2558" s="14"/>
      <c r="P2558" s="14"/>
      <c r="Q2558" s="14"/>
      <c r="S2558" s="14"/>
      <c r="V2558" s="14"/>
      <c r="X2558" s="14"/>
      <c r="Z2558" s="14"/>
      <c r="AB2558" s="66"/>
    </row>
    <row r="2559" spans="2:28" s="65" customFormat="1" ht="15" hidden="1">
      <c r="B2559" s="67"/>
      <c r="C2559" s="67"/>
      <c r="D2559" s="67"/>
      <c r="E2559" s="67"/>
      <c r="I2559" s="14"/>
      <c r="P2559" s="14"/>
      <c r="Q2559" s="14"/>
      <c r="S2559" s="14"/>
      <c r="V2559" s="14"/>
      <c r="X2559" s="14"/>
      <c r="Z2559" s="14"/>
      <c r="AB2559" s="66"/>
    </row>
    <row r="2560" spans="2:28" s="65" customFormat="1" ht="15" hidden="1">
      <c r="B2560" s="67"/>
      <c r="C2560" s="67"/>
      <c r="D2560" s="67"/>
      <c r="E2560" s="67"/>
      <c r="I2560" s="14"/>
      <c r="P2560" s="14"/>
      <c r="Q2560" s="14"/>
      <c r="S2560" s="14"/>
      <c r="V2560" s="14"/>
      <c r="X2560" s="14"/>
      <c r="Z2560" s="14"/>
      <c r="AB2560" s="66"/>
    </row>
    <row r="2561" spans="2:28" s="65" customFormat="1" ht="15" hidden="1">
      <c r="B2561" s="67"/>
      <c r="C2561" s="67"/>
      <c r="D2561" s="67"/>
      <c r="E2561" s="67"/>
      <c r="I2561" s="14"/>
      <c r="P2561" s="14"/>
      <c r="Q2561" s="14"/>
      <c r="S2561" s="14"/>
      <c r="V2561" s="14"/>
      <c r="X2561" s="14"/>
      <c r="Z2561" s="14"/>
      <c r="AB2561" s="66"/>
    </row>
    <row r="2562" spans="2:28" s="65" customFormat="1" ht="15" hidden="1">
      <c r="B2562" s="67"/>
      <c r="C2562" s="67"/>
      <c r="D2562" s="67"/>
      <c r="E2562" s="67"/>
      <c r="I2562" s="14"/>
      <c r="P2562" s="14"/>
      <c r="Q2562" s="14"/>
      <c r="S2562" s="14"/>
      <c r="V2562" s="14"/>
      <c r="X2562" s="14"/>
      <c r="Z2562" s="14"/>
      <c r="AB2562" s="66"/>
    </row>
    <row r="2563" spans="2:28" s="65" customFormat="1" ht="15" hidden="1">
      <c r="B2563" s="67"/>
      <c r="C2563" s="67"/>
      <c r="D2563" s="67"/>
      <c r="E2563" s="67"/>
      <c r="I2563" s="14"/>
      <c r="P2563" s="14"/>
      <c r="Q2563" s="14"/>
      <c r="S2563" s="14"/>
      <c r="V2563" s="14"/>
      <c r="X2563" s="14"/>
      <c r="Z2563" s="14"/>
      <c r="AB2563" s="66"/>
    </row>
    <row r="2564" spans="2:28" s="65" customFormat="1" ht="15" hidden="1">
      <c r="B2564" s="67"/>
      <c r="C2564" s="67"/>
      <c r="D2564" s="67"/>
      <c r="E2564" s="67"/>
      <c r="I2564" s="14"/>
      <c r="P2564" s="14"/>
      <c r="Q2564" s="14"/>
      <c r="S2564" s="14"/>
      <c r="V2564" s="14"/>
      <c r="X2564" s="14"/>
      <c r="Z2564" s="14"/>
      <c r="AB2564" s="66"/>
    </row>
    <row r="2565" spans="2:28" s="65" customFormat="1" ht="15" hidden="1">
      <c r="B2565" s="67"/>
      <c r="C2565" s="67"/>
      <c r="D2565" s="67"/>
      <c r="E2565" s="67"/>
      <c r="I2565" s="14"/>
      <c r="P2565" s="14"/>
      <c r="Q2565" s="14"/>
      <c r="S2565" s="14"/>
      <c r="V2565" s="14"/>
      <c r="X2565" s="14"/>
      <c r="Z2565" s="14"/>
      <c r="AB2565" s="66"/>
    </row>
    <row r="2566" spans="2:28" s="65" customFormat="1" ht="15" hidden="1">
      <c r="B2566" s="67"/>
      <c r="C2566" s="67"/>
      <c r="D2566" s="67"/>
      <c r="E2566" s="67"/>
      <c r="I2566" s="14"/>
      <c r="P2566" s="14"/>
      <c r="Q2566" s="14"/>
      <c r="S2566" s="14"/>
      <c r="V2566" s="14"/>
      <c r="X2566" s="14"/>
      <c r="Z2566" s="14"/>
      <c r="AB2566" s="66"/>
    </row>
    <row r="2567" spans="2:28" s="65" customFormat="1" ht="15" hidden="1">
      <c r="B2567" s="67"/>
      <c r="C2567" s="67"/>
      <c r="D2567" s="67"/>
      <c r="E2567" s="67"/>
      <c r="I2567" s="14"/>
      <c r="P2567" s="14"/>
      <c r="Q2567" s="14"/>
      <c r="S2567" s="14"/>
      <c r="V2567" s="14"/>
      <c r="X2567" s="14"/>
      <c r="Z2567" s="14"/>
      <c r="AB2567" s="66"/>
    </row>
    <row r="2568" spans="2:28" s="65" customFormat="1" ht="15" hidden="1">
      <c r="B2568" s="67"/>
      <c r="C2568" s="67"/>
      <c r="D2568" s="67"/>
      <c r="E2568" s="67"/>
      <c r="I2568" s="14"/>
      <c r="P2568" s="14"/>
      <c r="Q2568" s="14"/>
      <c r="S2568" s="14"/>
      <c r="V2568" s="14"/>
      <c r="X2568" s="14"/>
      <c r="Z2568" s="14"/>
      <c r="AB2568" s="66"/>
    </row>
    <row r="2569" spans="2:28" s="65" customFormat="1" ht="15" hidden="1">
      <c r="B2569" s="67"/>
      <c r="C2569" s="67"/>
      <c r="D2569" s="67"/>
      <c r="E2569" s="67"/>
      <c r="I2569" s="14"/>
      <c r="P2569" s="14"/>
      <c r="Q2569" s="14"/>
      <c r="S2569" s="14"/>
      <c r="V2569" s="14"/>
      <c r="X2569" s="14"/>
      <c r="Z2569" s="14"/>
      <c r="AB2569" s="66"/>
    </row>
    <row r="2570" spans="2:28" s="65" customFormat="1" ht="15" hidden="1">
      <c r="B2570" s="67"/>
      <c r="C2570" s="67"/>
      <c r="D2570" s="67"/>
      <c r="E2570" s="67"/>
      <c r="I2570" s="14"/>
      <c r="P2570" s="14"/>
      <c r="Q2570" s="14"/>
      <c r="S2570" s="14"/>
      <c r="V2570" s="14"/>
      <c r="X2570" s="14"/>
      <c r="Z2570" s="14"/>
      <c r="AB2570" s="66"/>
    </row>
    <row r="2571" spans="2:28" s="65" customFormat="1" ht="15" hidden="1">
      <c r="B2571" s="67"/>
      <c r="C2571" s="67"/>
      <c r="D2571" s="67"/>
      <c r="E2571" s="67"/>
      <c r="I2571" s="14"/>
      <c r="P2571" s="14"/>
      <c r="Q2571" s="14"/>
      <c r="S2571" s="14"/>
      <c r="V2571" s="14"/>
      <c r="X2571" s="14"/>
      <c r="Z2571" s="14"/>
      <c r="AB2571" s="66"/>
    </row>
    <row r="2572" spans="2:28" s="65" customFormat="1" ht="15" hidden="1">
      <c r="B2572" s="67"/>
      <c r="C2572" s="67"/>
      <c r="D2572" s="67"/>
      <c r="E2572" s="67"/>
      <c r="I2572" s="14"/>
      <c r="P2572" s="14"/>
      <c r="Q2572" s="14"/>
      <c r="S2572" s="14"/>
      <c r="V2572" s="14"/>
      <c r="X2572" s="14"/>
      <c r="Z2572" s="14"/>
      <c r="AB2572" s="66"/>
    </row>
    <row r="2573" spans="2:28" s="65" customFormat="1" ht="15" hidden="1">
      <c r="B2573" s="67"/>
      <c r="C2573" s="67"/>
      <c r="D2573" s="67"/>
      <c r="E2573" s="67"/>
      <c r="I2573" s="14"/>
      <c r="P2573" s="14"/>
      <c r="Q2573" s="14"/>
      <c r="S2573" s="14"/>
      <c r="V2573" s="14"/>
      <c r="X2573" s="14"/>
      <c r="Z2573" s="14"/>
      <c r="AB2573" s="66"/>
    </row>
    <row r="2574" spans="2:28" s="65" customFormat="1" ht="15" hidden="1">
      <c r="B2574" s="67"/>
      <c r="C2574" s="67"/>
      <c r="D2574" s="67"/>
      <c r="E2574" s="67"/>
      <c r="I2574" s="14"/>
      <c r="P2574" s="14"/>
      <c r="Q2574" s="14"/>
      <c r="S2574" s="14"/>
      <c r="V2574" s="14"/>
      <c r="X2574" s="14"/>
      <c r="Z2574" s="14"/>
      <c r="AB2574" s="66"/>
    </row>
    <row r="2575" spans="2:28" s="65" customFormat="1" ht="15" hidden="1">
      <c r="B2575" s="67"/>
      <c r="C2575" s="67"/>
      <c r="D2575" s="67"/>
      <c r="E2575" s="67"/>
      <c r="I2575" s="14"/>
      <c r="P2575" s="14"/>
      <c r="Q2575" s="14"/>
      <c r="S2575" s="14"/>
      <c r="V2575" s="14"/>
      <c r="X2575" s="14"/>
      <c r="Z2575" s="14"/>
      <c r="AB2575" s="66"/>
    </row>
    <row r="2576" spans="2:28" s="65" customFormat="1" ht="15" hidden="1">
      <c r="B2576" s="67"/>
      <c r="C2576" s="67"/>
      <c r="D2576" s="67"/>
      <c r="E2576" s="67"/>
      <c r="I2576" s="14"/>
      <c r="P2576" s="14"/>
      <c r="Q2576" s="14"/>
      <c r="S2576" s="14"/>
      <c r="V2576" s="14"/>
      <c r="X2576" s="14"/>
      <c r="Z2576" s="14"/>
      <c r="AB2576" s="66"/>
    </row>
    <row r="2577" spans="2:28" s="65" customFormat="1" ht="15" hidden="1">
      <c r="B2577" s="67"/>
      <c r="C2577" s="67"/>
      <c r="D2577" s="67"/>
      <c r="E2577" s="67"/>
      <c r="I2577" s="14"/>
      <c r="P2577" s="14"/>
      <c r="Q2577" s="14"/>
      <c r="S2577" s="14"/>
      <c r="V2577" s="14"/>
      <c r="X2577" s="14"/>
      <c r="Z2577" s="14"/>
      <c r="AB2577" s="66"/>
    </row>
    <row r="2578" spans="2:28" s="65" customFormat="1" ht="15" hidden="1">
      <c r="B2578" s="67"/>
      <c r="C2578" s="67"/>
      <c r="D2578" s="67"/>
      <c r="E2578" s="67"/>
      <c r="I2578" s="14"/>
      <c r="P2578" s="14"/>
      <c r="Q2578" s="14"/>
      <c r="S2578" s="14"/>
      <c r="V2578" s="14"/>
      <c r="X2578" s="14"/>
      <c r="Z2578" s="14"/>
      <c r="AB2578" s="66"/>
    </row>
    <row r="2579" spans="2:28" s="65" customFormat="1" ht="15" hidden="1">
      <c r="B2579" s="67"/>
      <c r="C2579" s="67"/>
      <c r="D2579" s="67"/>
      <c r="E2579" s="67"/>
      <c r="I2579" s="14"/>
      <c r="P2579" s="14"/>
      <c r="Q2579" s="14"/>
      <c r="S2579" s="14"/>
      <c r="V2579" s="14"/>
      <c r="X2579" s="14"/>
      <c r="Z2579" s="14"/>
      <c r="AB2579" s="66"/>
    </row>
    <row r="2580" spans="2:28" s="65" customFormat="1" ht="15" hidden="1">
      <c r="B2580" s="67"/>
      <c r="C2580" s="67"/>
      <c r="D2580" s="67"/>
      <c r="E2580" s="67"/>
      <c r="I2580" s="14"/>
      <c r="P2580" s="14"/>
      <c r="Q2580" s="14"/>
      <c r="S2580" s="14"/>
      <c r="V2580" s="14"/>
      <c r="X2580" s="14"/>
      <c r="Z2580" s="14"/>
      <c r="AB2580" s="66"/>
    </row>
    <row r="2581" spans="2:28" s="65" customFormat="1" ht="15" hidden="1">
      <c r="B2581" s="67"/>
      <c r="C2581" s="67"/>
      <c r="D2581" s="67"/>
      <c r="E2581" s="67"/>
      <c r="I2581" s="14"/>
      <c r="P2581" s="14"/>
      <c r="Q2581" s="14"/>
      <c r="S2581" s="14"/>
      <c r="V2581" s="14"/>
      <c r="X2581" s="14"/>
      <c r="Z2581" s="14"/>
      <c r="AB2581" s="66"/>
    </row>
    <row r="2582" spans="2:28" s="65" customFormat="1" ht="15" hidden="1">
      <c r="B2582" s="67"/>
      <c r="C2582" s="67"/>
      <c r="D2582" s="67"/>
      <c r="E2582" s="67"/>
      <c r="I2582" s="14"/>
      <c r="P2582" s="14"/>
      <c r="Q2582" s="14"/>
      <c r="S2582" s="14"/>
      <c r="V2582" s="14"/>
      <c r="X2582" s="14"/>
      <c r="Z2582" s="14"/>
      <c r="AB2582" s="66"/>
    </row>
    <row r="2583" spans="2:28" s="65" customFormat="1" ht="15" hidden="1">
      <c r="B2583" s="67"/>
      <c r="C2583" s="67"/>
      <c r="D2583" s="67"/>
      <c r="E2583" s="67"/>
      <c r="I2583" s="14"/>
      <c r="P2583" s="14"/>
      <c r="Q2583" s="14"/>
      <c r="S2583" s="14"/>
      <c r="V2583" s="14"/>
      <c r="X2583" s="14"/>
      <c r="Z2583" s="14"/>
      <c r="AB2583" s="66"/>
    </row>
    <row r="2584" spans="2:28" s="65" customFormat="1" ht="15" hidden="1">
      <c r="B2584" s="67"/>
      <c r="C2584" s="67"/>
      <c r="D2584" s="67"/>
      <c r="E2584" s="67"/>
      <c r="I2584" s="14"/>
      <c r="P2584" s="14"/>
      <c r="Q2584" s="14"/>
      <c r="S2584" s="14"/>
      <c r="V2584" s="14"/>
      <c r="X2584" s="14"/>
      <c r="Z2584" s="14"/>
      <c r="AB2584" s="66"/>
    </row>
    <row r="2585" spans="2:28" s="65" customFormat="1" ht="15" hidden="1">
      <c r="B2585" s="67"/>
      <c r="C2585" s="67"/>
      <c r="D2585" s="67"/>
      <c r="E2585" s="67"/>
      <c r="I2585" s="14"/>
      <c r="P2585" s="14"/>
      <c r="Q2585" s="14"/>
      <c r="S2585" s="14"/>
      <c r="V2585" s="14"/>
      <c r="X2585" s="14"/>
      <c r="Z2585" s="14"/>
      <c r="AB2585" s="66"/>
    </row>
    <row r="2586" spans="2:28" s="65" customFormat="1" ht="15" hidden="1">
      <c r="B2586" s="67"/>
      <c r="C2586" s="67"/>
      <c r="D2586" s="67"/>
      <c r="E2586" s="67"/>
      <c r="I2586" s="14"/>
      <c r="P2586" s="14"/>
      <c r="Q2586" s="14"/>
      <c r="S2586" s="14"/>
      <c r="V2586" s="14"/>
      <c r="X2586" s="14"/>
      <c r="Z2586" s="14"/>
      <c r="AB2586" s="66"/>
    </row>
    <row r="2587" spans="2:28" s="65" customFormat="1" ht="15" hidden="1">
      <c r="B2587" s="67"/>
      <c r="C2587" s="67"/>
      <c r="D2587" s="67"/>
      <c r="E2587" s="67"/>
      <c r="I2587" s="14"/>
      <c r="P2587" s="14"/>
      <c r="Q2587" s="14"/>
      <c r="S2587" s="14"/>
      <c r="V2587" s="14"/>
      <c r="X2587" s="14"/>
      <c r="Z2587" s="14"/>
      <c r="AB2587" s="66"/>
    </row>
    <row r="2588" spans="2:28" s="65" customFormat="1" ht="15" hidden="1">
      <c r="B2588" s="67"/>
      <c r="C2588" s="67"/>
      <c r="D2588" s="67"/>
      <c r="E2588" s="67"/>
      <c r="I2588" s="14"/>
      <c r="P2588" s="14"/>
      <c r="Q2588" s="14"/>
      <c r="S2588" s="14"/>
      <c r="V2588" s="14"/>
      <c r="X2588" s="14"/>
      <c r="Z2588" s="14"/>
      <c r="AB2588" s="66"/>
    </row>
    <row r="2589" spans="2:28" s="65" customFormat="1" ht="15" hidden="1">
      <c r="B2589" s="67"/>
      <c r="C2589" s="67"/>
      <c r="D2589" s="67"/>
      <c r="E2589" s="67"/>
      <c r="I2589" s="14"/>
      <c r="P2589" s="14"/>
      <c r="Q2589" s="14"/>
      <c r="S2589" s="14"/>
      <c r="V2589" s="14"/>
      <c r="X2589" s="14"/>
      <c r="Z2589" s="14"/>
      <c r="AB2589" s="66"/>
    </row>
    <row r="2590" spans="2:28" s="65" customFormat="1" ht="15" hidden="1">
      <c r="B2590" s="67"/>
      <c r="C2590" s="67"/>
      <c r="D2590" s="67"/>
      <c r="E2590" s="67"/>
      <c r="I2590" s="14"/>
      <c r="P2590" s="14"/>
      <c r="Q2590" s="14"/>
      <c r="S2590" s="14"/>
      <c r="V2590" s="14"/>
      <c r="X2590" s="14"/>
      <c r="Z2590" s="14"/>
      <c r="AB2590" s="66"/>
    </row>
    <row r="2591" spans="2:28" s="65" customFormat="1" ht="15" hidden="1">
      <c r="B2591" s="67"/>
      <c r="C2591" s="67"/>
      <c r="D2591" s="67"/>
      <c r="E2591" s="67"/>
      <c r="I2591" s="14"/>
      <c r="P2591" s="14"/>
      <c r="Q2591" s="14"/>
      <c r="S2591" s="14"/>
      <c r="V2591" s="14"/>
      <c r="X2591" s="14"/>
      <c r="Z2591" s="14"/>
      <c r="AB2591" s="66"/>
    </row>
    <row r="2592" spans="2:28" s="65" customFormat="1" ht="15" hidden="1">
      <c r="B2592" s="67"/>
      <c r="C2592" s="67"/>
      <c r="D2592" s="67"/>
      <c r="E2592" s="67"/>
      <c r="I2592" s="14"/>
      <c r="P2592" s="14"/>
      <c r="Q2592" s="14"/>
      <c r="S2592" s="14"/>
      <c r="V2592" s="14"/>
      <c r="X2592" s="14"/>
      <c r="Z2592" s="14"/>
      <c r="AB2592" s="66"/>
    </row>
    <row r="2593" spans="2:28" s="65" customFormat="1" ht="15" hidden="1">
      <c r="B2593" s="67"/>
      <c r="C2593" s="67"/>
      <c r="D2593" s="67"/>
      <c r="E2593" s="67"/>
      <c r="I2593" s="14"/>
      <c r="P2593" s="14"/>
      <c r="Q2593" s="14"/>
      <c r="S2593" s="14"/>
      <c r="V2593" s="14"/>
      <c r="X2593" s="14"/>
      <c r="Z2593" s="14"/>
      <c r="AB2593" s="66"/>
    </row>
    <row r="2594" spans="2:28" s="65" customFormat="1" ht="15" hidden="1">
      <c r="B2594" s="67"/>
      <c r="C2594" s="67"/>
      <c r="D2594" s="67"/>
      <c r="E2594" s="67"/>
      <c r="I2594" s="14"/>
      <c r="P2594" s="14"/>
      <c r="Q2594" s="14"/>
      <c r="S2594" s="14"/>
      <c r="V2594" s="14"/>
      <c r="X2594" s="14"/>
      <c r="Z2594" s="14"/>
      <c r="AB2594" s="66"/>
    </row>
    <row r="2595" spans="2:28" s="65" customFormat="1" ht="15" hidden="1">
      <c r="B2595" s="67"/>
      <c r="C2595" s="67"/>
      <c r="D2595" s="67"/>
      <c r="E2595" s="67"/>
      <c r="I2595" s="14"/>
      <c r="P2595" s="14"/>
      <c r="Q2595" s="14"/>
      <c r="S2595" s="14"/>
      <c r="V2595" s="14"/>
      <c r="X2595" s="14"/>
      <c r="Z2595" s="14"/>
      <c r="AB2595" s="66"/>
    </row>
    <row r="2596" spans="2:28" s="65" customFormat="1" ht="15" hidden="1">
      <c r="B2596" s="67"/>
      <c r="C2596" s="67"/>
      <c r="D2596" s="67"/>
      <c r="E2596" s="67"/>
      <c r="I2596" s="14"/>
      <c r="P2596" s="14"/>
      <c r="Q2596" s="14"/>
      <c r="S2596" s="14"/>
      <c r="V2596" s="14"/>
      <c r="X2596" s="14"/>
      <c r="Z2596" s="14"/>
      <c r="AB2596" s="66"/>
    </row>
    <row r="2597" spans="2:28" s="65" customFormat="1" ht="15" hidden="1">
      <c r="B2597" s="67"/>
      <c r="C2597" s="67"/>
      <c r="D2597" s="67"/>
      <c r="E2597" s="67"/>
      <c r="I2597" s="14"/>
      <c r="P2597" s="14"/>
      <c r="Q2597" s="14"/>
      <c r="S2597" s="14"/>
      <c r="V2597" s="14"/>
      <c r="X2597" s="14"/>
      <c r="Z2597" s="14"/>
      <c r="AB2597" s="66"/>
    </row>
    <row r="2598" spans="2:28" s="65" customFormat="1" ht="15" hidden="1">
      <c r="B2598" s="67"/>
      <c r="C2598" s="67"/>
      <c r="D2598" s="67"/>
      <c r="E2598" s="67"/>
      <c r="I2598" s="14"/>
      <c r="P2598" s="14"/>
      <c r="Q2598" s="14"/>
      <c r="S2598" s="14"/>
      <c r="V2598" s="14"/>
      <c r="X2598" s="14"/>
      <c r="Z2598" s="14"/>
      <c r="AB2598" s="66"/>
    </row>
    <row r="2599" spans="2:28" s="65" customFormat="1" ht="15" hidden="1">
      <c r="B2599" s="67"/>
      <c r="C2599" s="67"/>
      <c r="D2599" s="67"/>
      <c r="E2599" s="67"/>
      <c r="I2599" s="14"/>
      <c r="P2599" s="14"/>
      <c r="Q2599" s="14"/>
      <c r="S2599" s="14"/>
      <c r="V2599" s="14"/>
      <c r="X2599" s="14"/>
      <c r="Z2599" s="14"/>
      <c r="AB2599" s="66"/>
    </row>
    <row r="2600" spans="2:28" s="65" customFormat="1" ht="15" hidden="1">
      <c r="B2600" s="67"/>
      <c r="C2600" s="67"/>
      <c r="D2600" s="67"/>
      <c r="E2600" s="67"/>
      <c r="I2600" s="14"/>
      <c r="P2600" s="14"/>
      <c r="Q2600" s="14"/>
      <c r="S2600" s="14"/>
      <c r="V2600" s="14"/>
      <c r="X2600" s="14"/>
      <c r="Z2600" s="14"/>
      <c r="AB2600" s="66"/>
    </row>
    <row r="2601" spans="2:28" s="65" customFormat="1" ht="15" hidden="1">
      <c r="B2601" s="67"/>
      <c r="C2601" s="67"/>
      <c r="D2601" s="67"/>
      <c r="E2601" s="67"/>
      <c r="I2601" s="14"/>
      <c r="P2601" s="14"/>
      <c r="Q2601" s="14"/>
      <c r="S2601" s="14"/>
      <c r="V2601" s="14"/>
      <c r="X2601" s="14"/>
      <c r="Z2601" s="14"/>
      <c r="AB2601" s="66"/>
    </row>
    <row r="2602" spans="2:28" s="65" customFormat="1" ht="15" hidden="1">
      <c r="B2602" s="67"/>
      <c r="C2602" s="67"/>
      <c r="D2602" s="67"/>
      <c r="E2602" s="67"/>
      <c r="I2602" s="14"/>
      <c r="P2602" s="14"/>
      <c r="Q2602" s="14"/>
      <c r="S2602" s="14"/>
      <c r="V2602" s="14"/>
      <c r="X2602" s="14"/>
      <c r="Z2602" s="14"/>
      <c r="AB2602" s="66"/>
    </row>
    <row r="2603" spans="2:28" s="65" customFormat="1" ht="15" hidden="1">
      <c r="B2603" s="67"/>
      <c r="C2603" s="67"/>
      <c r="D2603" s="67"/>
      <c r="E2603" s="67"/>
      <c r="I2603" s="14"/>
      <c r="P2603" s="14"/>
      <c r="Q2603" s="14"/>
      <c r="S2603" s="14"/>
      <c r="V2603" s="14"/>
      <c r="X2603" s="14"/>
      <c r="Z2603" s="14"/>
      <c r="AB2603" s="66"/>
    </row>
    <row r="2604" spans="2:28" s="65" customFormat="1" ht="15" hidden="1">
      <c r="B2604" s="67"/>
      <c r="C2604" s="67"/>
      <c r="D2604" s="67"/>
      <c r="E2604" s="67"/>
      <c r="I2604" s="14"/>
      <c r="P2604" s="14"/>
      <c r="Q2604" s="14"/>
      <c r="S2604" s="14"/>
      <c r="V2604" s="14"/>
      <c r="X2604" s="14"/>
      <c r="Z2604" s="14"/>
      <c r="AB2604" s="66"/>
    </row>
    <row r="2605" spans="2:28" s="65" customFormat="1" ht="15" hidden="1">
      <c r="B2605" s="67"/>
      <c r="C2605" s="67"/>
      <c r="D2605" s="67"/>
      <c r="E2605" s="67"/>
      <c r="I2605" s="14"/>
      <c r="P2605" s="14"/>
      <c r="Q2605" s="14"/>
      <c r="S2605" s="14"/>
      <c r="V2605" s="14"/>
      <c r="X2605" s="14"/>
      <c r="Z2605" s="14"/>
      <c r="AB2605" s="66"/>
    </row>
    <row r="2606" spans="2:28" s="65" customFormat="1" ht="15" hidden="1">
      <c r="B2606" s="67"/>
      <c r="C2606" s="67"/>
      <c r="D2606" s="67"/>
      <c r="E2606" s="67"/>
      <c r="I2606" s="14"/>
      <c r="P2606" s="14"/>
      <c r="Q2606" s="14"/>
      <c r="S2606" s="14"/>
      <c r="V2606" s="14"/>
      <c r="X2606" s="14"/>
      <c r="Z2606" s="14"/>
      <c r="AB2606" s="66"/>
    </row>
    <row r="2607" spans="2:28" s="65" customFormat="1" ht="15" hidden="1">
      <c r="B2607" s="67"/>
      <c r="C2607" s="67"/>
      <c r="D2607" s="67"/>
      <c r="E2607" s="67"/>
      <c r="I2607" s="14"/>
      <c r="P2607" s="14"/>
      <c r="Q2607" s="14"/>
      <c r="S2607" s="14"/>
      <c r="V2607" s="14"/>
      <c r="X2607" s="14"/>
      <c r="Z2607" s="14"/>
      <c r="AB2607" s="66"/>
    </row>
    <row r="2608" spans="2:28" s="65" customFormat="1" ht="15" hidden="1">
      <c r="B2608" s="67"/>
      <c r="C2608" s="67"/>
      <c r="D2608" s="67"/>
      <c r="E2608" s="67"/>
      <c r="I2608" s="14"/>
      <c r="P2608" s="14"/>
      <c r="Q2608" s="14"/>
      <c r="S2608" s="14"/>
      <c r="V2608" s="14"/>
      <c r="X2608" s="14"/>
      <c r="Z2608" s="14"/>
      <c r="AB2608" s="66"/>
    </row>
    <row r="2609" spans="2:28" s="65" customFormat="1" ht="15" hidden="1">
      <c r="B2609" s="67"/>
      <c r="C2609" s="67"/>
      <c r="D2609" s="67"/>
      <c r="E2609" s="67"/>
      <c r="I2609" s="14"/>
      <c r="P2609" s="14"/>
      <c r="Q2609" s="14"/>
      <c r="S2609" s="14"/>
      <c r="V2609" s="14"/>
      <c r="X2609" s="14"/>
      <c r="Z2609" s="14"/>
      <c r="AB2609" s="66"/>
    </row>
    <row r="2610" spans="2:28" s="65" customFormat="1" ht="15" hidden="1">
      <c r="B2610" s="67"/>
      <c r="C2610" s="67"/>
      <c r="D2610" s="67"/>
      <c r="E2610" s="67"/>
      <c r="I2610" s="14"/>
      <c r="P2610" s="14"/>
      <c r="Q2610" s="14"/>
      <c r="S2610" s="14"/>
      <c r="V2610" s="14"/>
      <c r="X2610" s="14"/>
      <c r="Z2610" s="14"/>
      <c r="AB2610" s="66"/>
    </row>
    <row r="2611" spans="2:28" s="65" customFormat="1" ht="15" hidden="1">
      <c r="B2611" s="67"/>
      <c r="C2611" s="67"/>
      <c r="D2611" s="67"/>
      <c r="E2611" s="67"/>
      <c r="I2611" s="14"/>
      <c r="P2611" s="14"/>
      <c r="Q2611" s="14"/>
      <c r="S2611" s="14"/>
      <c r="V2611" s="14"/>
      <c r="X2611" s="14"/>
      <c r="Z2611" s="14"/>
      <c r="AB2611" s="66"/>
    </row>
    <row r="2612" spans="2:28" s="65" customFormat="1" ht="15" hidden="1">
      <c r="B2612" s="67"/>
      <c r="C2612" s="67"/>
      <c r="D2612" s="67"/>
      <c r="E2612" s="67"/>
      <c r="I2612" s="14"/>
      <c r="P2612" s="14"/>
      <c r="Q2612" s="14"/>
      <c r="S2612" s="14"/>
      <c r="V2612" s="14"/>
      <c r="X2612" s="14"/>
      <c r="Z2612" s="14"/>
      <c r="AB2612" s="66"/>
    </row>
    <row r="2613" spans="2:28" s="65" customFormat="1" ht="15" hidden="1">
      <c r="B2613" s="67"/>
      <c r="C2613" s="67"/>
      <c r="D2613" s="67"/>
      <c r="E2613" s="67"/>
      <c r="I2613" s="14"/>
      <c r="P2613" s="14"/>
      <c r="Q2613" s="14"/>
      <c r="S2613" s="14"/>
      <c r="V2613" s="14"/>
      <c r="X2613" s="14"/>
      <c r="Z2613" s="14"/>
      <c r="AB2613" s="66"/>
    </row>
    <row r="2614" spans="2:28" s="65" customFormat="1" ht="15" hidden="1">
      <c r="B2614" s="67"/>
      <c r="C2614" s="67"/>
      <c r="D2614" s="67"/>
      <c r="E2614" s="67"/>
      <c r="I2614" s="14"/>
      <c r="P2614" s="14"/>
      <c r="Q2614" s="14"/>
      <c r="S2614" s="14"/>
      <c r="V2614" s="14"/>
      <c r="X2614" s="14"/>
      <c r="Z2614" s="14"/>
      <c r="AB2614" s="66"/>
    </row>
    <row r="2615" spans="2:28" s="65" customFormat="1" ht="15" hidden="1">
      <c r="B2615" s="67"/>
      <c r="C2615" s="67"/>
      <c r="D2615" s="67"/>
      <c r="E2615" s="67"/>
      <c r="I2615" s="14"/>
      <c r="P2615" s="14"/>
      <c r="Q2615" s="14"/>
      <c r="S2615" s="14"/>
      <c r="V2615" s="14"/>
      <c r="X2615" s="14"/>
      <c r="Z2615" s="14"/>
      <c r="AB2615" s="66"/>
    </row>
    <row r="2616" spans="2:28" s="65" customFormat="1" ht="15" hidden="1">
      <c r="B2616" s="67"/>
      <c r="C2616" s="67"/>
      <c r="D2616" s="67"/>
      <c r="E2616" s="67"/>
      <c r="I2616" s="14"/>
      <c r="P2616" s="14"/>
      <c r="Q2616" s="14"/>
      <c r="S2616" s="14"/>
      <c r="V2616" s="14"/>
      <c r="X2616" s="14"/>
      <c r="Z2616" s="14"/>
      <c r="AB2616" s="66"/>
    </row>
    <row r="2617" spans="2:28" s="65" customFormat="1" ht="15" hidden="1">
      <c r="B2617" s="67"/>
      <c r="C2617" s="67"/>
      <c r="D2617" s="67"/>
      <c r="E2617" s="67"/>
      <c r="I2617" s="14"/>
      <c r="P2617" s="14"/>
      <c r="Q2617" s="14"/>
      <c r="S2617" s="14"/>
      <c r="V2617" s="14"/>
      <c r="X2617" s="14"/>
      <c r="Z2617" s="14"/>
      <c r="AB2617" s="66"/>
    </row>
    <row r="2618" spans="2:28" s="65" customFormat="1" ht="15" hidden="1">
      <c r="B2618" s="67"/>
      <c r="C2618" s="67"/>
      <c r="D2618" s="67"/>
      <c r="E2618" s="67"/>
      <c r="I2618" s="14"/>
      <c r="P2618" s="14"/>
      <c r="Q2618" s="14"/>
      <c r="S2618" s="14"/>
      <c r="V2618" s="14"/>
      <c r="X2618" s="14"/>
      <c r="Z2618" s="14"/>
      <c r="AB2618" s="66"/>
    </row>
    <row r="2619" spans="2:28" s="65" customFormat="1" ht="15" hidden="1">
      <c r="B2619" s="67"/>
      <c r="C2619" s="67"/>
      <c r="D2619" s="67"/>
      <c r="E2619" s="67"/>
      <c r="I2619" s="14"/>
      <c r="P2619" s="14"/>
      <c r="Q2619" s="14"/>
      <c r="S2619" s="14"/>
      <c r="V2619" s="14"/>
      <c r="X2619" s="14"/>
      <c r="Z2619" s="14"/>
      <c r="AB2619" s="66"/>
    </row>
    <row r="2620" spans="2:28" s="65" customFormat="1" ht="15" hidden="1">
      <c r="B2620" s="67"/>
      <c r="C2620" s="67"/>
      <c r="D2620" s="67"/>
      <c r="E2620" s="67"/>
      <c r="I2620" s="14"/>
      <c r="P2620" s="14"/>
      <c r="Q2620" s="14"/>
      <c r="S2620" s="14"/>
      <c r="V2620" s="14"/>
      <c r="X2620" s="14"/>
      <c r="Z2620" s="14"/>
      <c r="AB2620" s="66"/>
    </row>
    <row r="2621" spans="2:28" s="65" customFormat="1" ht="15" hidden="1">
      <c r="B2621" s="67"/>
      <c r="C2621" s="67"/>
      <c r="D2621" s="67"/>
      <c r="E2621" s="67"/>
      <c r="I2621" s="14"/>
      <c r="P2621" s="14"/>
      <c r="Q2621" s="14"/>
      <c r="S2621" s="14"/>
      <c r="V2621" s="14"/>
      <c r="X2621" s="14"/>
      <c r="Z2621" s="14"/>
      <c r="AB2621" s="66"/>
    </row>
    <row r="2622" spans="2:28" s="65" customFormat="1" ht="15" hidden="1">
      <c r="B2622" s="67"/>
      <c r="C2622" s="67"/>
      <c r="D2622" s="67"/>
      <c r="E2622" s="67"/>
      <c r="I2622" s="14"/>
      <c r="P2622" s="14"/>
      <c r="Q2622" s="14"/>
      <c r="S2622" s="14"/>
      <c r="V2622" s="14"/>
      <c r="X2622" s="14"/>
      <c r="Z2622" s="14"/>
      <c r="AB2622" s="66"/>
    </row>
    <row r="2623" spans="2:28" s="65" customFormat="1" ht="15" hidden="1">
      <c r="B2623" s="67"/>
      <c r="C2623" s="67"/>
      <c r="D2623" s="67"/>
      <c r="E2623" s="67"/>
      <c r="I2623" s="14"/>
      <c r="P2623" s="14"/>
      <c r="Q2623" s="14"/>
      <c r="S2623" s="14"/>
      <c r="V2623" s="14"/>
      <c r="X2623" s="14"/>
      <c r="Z2623" s="14"/>
      <c r="AB2623" s="66"/>
    </row>
    <row r="2624" spans="2:28" s="65" customFormat="1" ht="15" hidden="1">
      <c r="B2624" s="67"/>
      <c r="C2624" s="67"/>
      <c r="D2624" s="67"/>
      <c r="E2624" s="67"/>
      <c r="I2624" s="14"/>
      <c r="P2624" s="14"/>
      <c r="Q2624" s="14"/>
      <c r="S2624" s="14"/>
      <c r="V2624" s="14"/>
      <c r="X2624" s="14"/>
      <c r="Z2624" s="14"/>
      <c r="AB2624" s="66"/>
    </row>
    <row r="2625" spans="2:28" s="65" customFormat="1" ht="15" hidden="1">
      <c r="B2625" s="67"/>
      <c r="C2625" s="67"/>
      <c r="D2625" s="67"/>
      <c r="E2625" s="67"/>
      <c r="I2625" s="14"/>
      <c r="P2625" s="14"/>
      <c r="Q2625" s="14"/>
      <c r="S2625" s="14"/>
      <c r="V2625" s="14"/>
      <c r="X2625" s="14"/>
      <c r="Z2625" s="14"/>
      <c r="AB2625" s="66"/>
    </row>
    <row r="2626" spans="2:28" s="65" customFormat="1" ht="15" hidden="1">
      <c r="B2626" s="67"/>
      <c r="C2626" s="67"/>
      <c r="D2626" s="67"/>
      <c r="E2626" s="67"/>
      <c r="I2626" s="14"/>
      <c r="P2626" s="14"/>
      <c r="Q2626" s="14"/>
      <c r="S2626" s="14"/>
      <c r="V2626" s="14"/>
      <c r="X2626" s="14"/>
      <c r="Z2626" s="14"/>
      <c r="AB2626" s="66"/>
    </row>
    <row r="2627" spans="2:28" s="65" customFormat="1" ht="15" hidden="1">
      <c r="B2627" s="67"/>
      <c r="C2627" s="67"/>
      <c r="D2627" s="67"/>
      <c r="E2627" s="67"/>
      <c r="I2627" s="14"/>
      <c r="P2627" s="14"/>
      <c r="Q2627" s="14"/>
      <c r="S2627" s="14"/>
      <c r="V2627" s="14"/>
      <c r="X2627" s="14"/>
      <c r="Z2627" s="14"/>
      <c r="AB2627" s="66"/>
    </row>
    <row r="2628" spans="2:28" s="65" customFormat="1" ht="15" hidden="1">
      <c r="B2628" s="67"/>
      <c r="C2628" s="67"/>
      <c r="D2628" s="67"/>
      <c r="E2628" s="67"/>
      <c r="I2628" s="14"/>
      <c r="P2628" s="14"/>
      <c r="Q2628" s="14"/>
      <c r="S2628" s="14"/>
      <c r="V2628" s="14"/>
      <c r="X2628" s="14"/>
      <c r="Z2628" s="14"/>
      <c r="AB2628" s="66"/>
    </row>
    <row r="2629" spans="2:28" s="65" customFormat="1" ht="15" hidden="1">
      <c r="B2629" s="67"/>
      <c r="C2629" s="67"/>
      <c r="D2629" s="67"/>
      <c r="E2629" s="67"/>
      <c r="I2629" s="14"/>
      <c r="P2629" s="14"/>
      <c r="Q2629" s="14"/>
      <c r="S2629" s="14"/>
      <c r="V2629" s="14"/>
      <c r="X2629" s="14"/>
      <c r="Z2629" s="14"/>
      <c r="AB2629" s="66"/>
    </row>
    <row r="2630" spans="2:28" s="65" customFormat="1" ht="15" hidden="1">
      <c r="B2630" s="67"/>
      <c r="C2630" s="67"/>
      <c r="D2630" s="67"/>
      <c r="E2630" s="67"/>
      <c r="I2630" s="14"/>
      <c r="P2630" s="14"/>
      <c r="Q2630" s="14"/>
      <c r="S2630" s="14"/>
      <c r="V2630" s="14"/>
      <c r="X2630" s="14"/>
      <c r="Z2630" s="14"/>
      <c r="AB2630" s="66"/>
    </row>
    <row r="2631" spans="2:28" s="65" customFormat="1" ht="15" hidden="1">
      <c r="B2631" s="67"/>
      <c r="C2631" s="67"/>
      <c r="D2631" s="67"/>
      <c r="E2631" s="67"/>
      <c r="I2631" s="14"/>
      <c r="P2631" s="14"/>
      <c r="Q2631" s="14"/>
      <c r="S2631" s="14"/>
      <c r="V2631" s="14"/>
      <c r="X2631" s="14"/>
      <c r="Z2631" s="14"/>
      <c r="AB2631" s="66"/>
    </row>
    <row r="2632" spans="2:28" s="65" customFormat="1" ht="15" hidden="1">
      <c r="B2632" s="67"/>
      <c r="C2632" s="67"/>
      <c r="D2632" s="67"/>
      <c r="E2632" s="67"/>
      <c r="I2632" s="14"/>
      <c r="P2632" s="14"/>
      <c r="Q2632" s="14"/>
      <c r="S2632" s="14"/>
      <c r="V2632" s="14"/>
      <c r="X2632" s="14"/>
      <c r="Z2632" s="14"/>
      <c r="AB2632" s="66"/>
    </row>
    <row r="2633" spans="2:28" s="65" customFormat="1" ht="15" hidden="1">
      <c r="B2633" s="67"/>
      <c r="C2633" s="67"/>
      <c r="D2633" s="67"/>
      <c r="E2633" s="67"/>
      <c r="I2633" s="14"/>
      <c r="P2633" s="14"/>
      <c r="Q2633" s="14"/>
      <c r="S2633" s="14"/>
      <c r="V2633" s="14"/>
      <c r="X2633" s="14"/>
      <c r="Z2633" s="14"/>
      <c r="AB2633" s="66"/>
    </row>
    <row r="2634" spans="2:28" s="65" customFormat="1" ht="15" hidden="1">
      <c r="B2634" s="67"/>
      <c r="C2634" s="67"/>
      <c r="D2634" s="67"/>
      <c r="E2634" s="67"/>
      <c r="I2634" s="14"/>
      <c r="P2634" s="14"/>
      <c r="Q2634" s="14"/>
      <c r="S2634" s="14"/>
      <c r="V2634" s="14"/>
      <c r="X2634" s="14"/>
      <c r="Z2634" s="14"/>
      <c r="AB2634" s="66"/>
    </row>
    <row r="2635" spans="2:28" s="65" customFormat="1" ht="15" hidden="1">
      <c r="B2635" s="67"/>
      <c r="C2635" s="67"/>
      <c r="D2635" s="67"/>
      <c r="E2635" s="67"/>
      <c r="I2635" s="14"/>
      <c r="P2635" s="14"/>
      <c r="Q2635" s="14"/>
      <c r="S2635" s="14"/>
      <c r="V2635" s="14"/>
      <c r="X2635" s="14"/>
      <c r="Z2635" s="14"/>
      <c r="AB2635" s="66"/>
    </row>
    <row r="2636" spans="2:28" s="65" customFormat="1" ht="15" hidden="1">
      <c r="B2636" s="67"/>
      <c r="C2636" s="67"/>
      <c r="D2636" s="67"/>
      <c r="E2636" s="67"/>
      <c r="I2636" s="14"/>
      <c r="P2636" s="14"/>
      <c r="Q2636" s="14"/>
      <c r="S2636" s="14"/>
      <c r="V2636" s="14"/>
      <c r="X2636" s="14"/>
      <c r="Z2636" s="14"/>
      <c r="AB2636" s="66"/>
    </row>
    <row r="2637" spans="2:28" s="65" customFormat="1" ht="15" hidden="1">
      <c r="B2637" s="67"/>
      <c r="C2637" s="67"/>
      <c r="D2637" s="67"/>
      <c r="E2637" s="67"/>
      <c r="I2637" s="14"/>
      <c r="P2637" s="14"/>
      <c r="Q2637" s="14"/>
      <c r="S2637" s="14"/>
      <c r="V2637" s="14"/>
      <c r="X2637" s="14"/>
      <c r="Z2637" s="14"/>
      <c r="AB2637" s="66"/>
    </row>
    <row r="2638" spans="2:28" s="65" customFormat="1" ht="15" hidden="1">
      <c r="B2638" s="67"/>
      <c r="C2638" s="67"/>
      <c r="D2638" s="67"/>
      <c r="E2638" s="67"/>
      <c r="I2638" s="14"/>
      <c r="P2638" s="14"/>
      <c r="Q2638" s="14"/>
      <c r="S2638" s="14"/>
      <c r="V2638" s="14"/>
      <c r="X2638" s="14"/>
      <c r="Z2638" s="14"/>
      <c r="AB2638" s="66"/>
    </row>
    <row r="2639" spans="2:28" s="65" customFormat="1" ht="15" hidden="1">
      <c r="B2639" s="67"/>
      <c r="C2639" s="67"/>
      <c r="D2639" s="67"/>
      <c r="E2639" s="67"/>
      <c r="I2639" s="14"/>
      <c r="P2639" s="14"/>
      <c r="Q2639" s="14"/>
      <c r="S2639" s="14"/>
      <c r="V2639" s="14"/>
      <c r="X2639" s="14"/>
      <c r="Z2639" s="14"/>
      <c r="AB2639" s="66"/>
    </row>
    <row r="2640" spans="2:28" s="65" customFormat="1" ht="15" hidden="1">
      <c r="B2640" s="67"/>
      <c r="C2640" s="67"/>
      <c r="D2640" s="67"/>
      <c r="E2640" s="67"/>
      <c r="I2640" s="14"/>
      <c r="P2640" s="14"/>
      <c r="Q2640" s="14"/>
      <c r="S2640" s="14"/>
      <c r="V2640" s="14"/>
      <c r="X2640" s="14"/>
      <c r="Z2640" s="14"/>
      <c r="AB2640" s="66"/>
    </row>
    <row r="2641" spans="2:28" s="65" customFormat="1" ht="15" hidden="1">
      <c r="B2641" s="67"/>
      <c r="C2641" s="67"/>
      <c r="D2641" s="67"/>
      <c r="E2641" s="67"/>
      <c r="I2641" s="14"/>
      <c r="P2641" s="14"/>
      <c r="Q2641" s="14"/>
      <c r="S2641" s="14"/>
      <c r="V2641" s="14"/>
      <c r="X2641" s="14"/>
      <c r="Z2641" s="14"/>
      <c r="AB2641" s="66"/>
    </row>
    <row r="2642" spans="2:28" s="65" customFormat="1" ht="15" hidden="1">
      <c r="B2642" s="67"/>
      <c r="C2642" s="67"/>
      <c r="D2642" s="67"/>
      <c r="E2642" s="67"/>
      <c r="I2642" s="14"/>
      <c r="P2642" s="14"/>
      <c r="Q2642" s="14"/>
      <c r="S2642" s="14"/>
      <c r="V2642" s="14"/>
      <c r="X2642" s="14"/>
      <c r="Z2642" s="14"/>
      <c r="AB2642" s="66"/>
    </row>
    <row r="2643" spans="2:28" s="65" customFormat="1" ht="15" hidden="1">
      <c r="B2643" s="67"/>
      <c r="C2643" s="67"/>
      <c r="D2643" s="67"/>
      <c r="E2643" s="67"/>
      <c r="I2643" s="14"/>
      <c r="P2643" s="14"/>
      <c r="Q2643" s="14"/>
      <c r="S2643" s="14"/>
      <c r="V2643" s="14"/>
      <c r="X2643" s="14"/>
      <c r="Z2643" s="14"/>
      <c r="AB2643" s="66"/>
    </row>
    <row r="2644" spans="2:28" s="65" customFormat="1" ht="15" hidden="1">
      <c r="B2644" s="67"/>
      <c r="C2644" s="67"/>
      <c r="D2644" s="67"/>
      <c r="E2644" s="67"/>
      <c r="I2644" s="14"/>
      <c r="P2644" s="14"/>
      <c r="Q2644" s="14"/>
      <c r="S2644" s="14"/>
      <c r="V2644" s="14"/>
      <c r="X2644" s="14"/>
      <c r="Z2644" s="14"/>
      <c r="AB2644" s="66"/>
    </row>
    <row r="2645" spans="2:28" s="65" customFormat="1" ht="15" hidden="1">
      <c r="B2645" s="67"/>
      <c r="C2645" s="67"/>
      <c r="D2645" s="67"/>
      <c r="E2645" s="67"/>
      <c r="I2645" s="14"/>
      <c r="P2645" s="14"/>
      <c r="Q2645" s="14"/>
      <c r="S2645" s="14"/>
      <c r="V2645" s="14"/>
      <c r="X2645" s="14"/>
      <c r="Z2645" s="14"/>
      <c r="AB2645" s="66"/>
    </row>
    <row r="2646" spans="2:28" s="65" customFormat="1" ht="15" hidden="1">
      <c r="B2646" s="67"/>
      <c r="C2646" s="67"/>
      <c r="D2646" s="67"/>
      <c r="E2646" s="67"/>
      <c r="I2646" s="14"/>
      <c r="P2646" s="14"/>
      <c r="Q2646" s="14"/>
      <c r="S2646" s="14"/>
      <c r="V2646" s="14"/>
      <c r="X2646" s="14"/>
      <c r="Z2646" s="14"/>
      <c r="AB2646" s="66"/>
    </row>
    <row r="2647" spans="2:28" s="65" customFormat="1" ht="15" hidden="1">
      <c r="B2647" s="67"/>
      <c r="C2647" s="67"/>
      <c r="D2647" s="67"/>
      <c r="E2647" s="67"/>
      <c r="I2647" s="14"/>
      <c r="P2647" s="14"/>
      <c r="Q2647" s="14"/>
      <c r="S2647" s="14"/>
      <c r="V2647" s="14"/>
      <c r="X2647" s="14"/>
      <c r="Z2647" s="14"/>
      <c r="AB2647" s="66"/>
    </row>
    <row r="2648" spans="2:28" s="65" customFormat="1" ht="15" hidden="1">
      <c r="B2648" s="67"/>
      <c r="C2648" s="67"/>
      <c r="D2648" s="67"/>
      <c r="E2648" s="67"/>
      <c r="I2648" s="14"/>
      <c r="P2648" s="14"/>
      <c r="Q2648" s="14"/>
      <c r="S2648" s="14"/>
      <c r="V2648" s="14"/>
      <c r="X2648" s="14"/>
      <c r="Z2648" s="14"/>
      <c r="AB2648" s="66"/>
    </row>
    <row r="2649" spans="2:28" s="65" customFormat="1" ht="15" hidden="1">
      <c r="B2649" s="67"/>
      <c r="C2649" s="67"/>
      <c r="D2649" s="67"/>
      <c r="E2649" s="67"/>
      <c r="I2649" s="14"/>
      <c r="P2649" s="14"/>
      <c r="Q2649" s="14"/>
      <c r="S2649" s="14"/>
      <c r="V2649" s="14"/>
      <c r="X2649" s="14"/>
      <c r="Z2649" s="14"/>
      <c r="AB2649" s="66"/>
    </row>
    <row r="2650" spans="2:28" s="65" customFormat="1" ht="15" hidden="1">
      <c r="B2650" s="67"/>
      <c r="C2650" s="67"/>
      <c r="D2650" s="67"/>
      <c r="E2650" s="67"/>
      <c r="I2650" s="14"/>
      <c r="P2650" s="14"/>
      <c r="Q2650" s="14"/>
      <c r="S2650" s="14"/>
      <c r="V2650" s="14"/>
      <c r="X2650" s="14"/>
      <c r="Z2650" s="14"/>
      <c r="AB2650" s="66"/>
    </row>
    <row r="2651" spans="2:28" s="65" customFormat="1" ht="15" hidden="1">
      <c r="B2651" s="67"/>
      <c r="C2651" s="67"/>
      <c r="D2651" s="67"/>
      <c r="E2651" s="67"/>
      <c r="I2651" s="14"/>
      <c r="P2651" s="14"/>
      <c r="Q2651" s="14"/>
      <c r="S2651" s="14"/>
      <c r="V2651" s="14"/>
      <c r="X2651" s="14"/>
      <c r="Z2651" s="14"/>
      <c r="AB2651" s="66"/>
    </row>
    <row r="2652" spans="2:28" s="65" customFormat="1" ht="15" hidden="1">
      <c r="B2652" s="67"/>
      <c r="C2652" s="67"/>
      <c r="D2652" s="67"/>
      <c r="E2652" s="67"/>
      <c r="I2652" s="14"/>
      <c r="P2652" s="14"/>
      <c r="Q2652" s="14"/>
      <c r="S2652" s="14"/>
      <c r="V2652" s="14"/>
      <c r="X2652" s="14"/>
      <c r="Z2652" s="14"/>
      <c r="AB2652" s="66"/>
    </row>
    <row r="2653" spans="2:28" s="65" customFormat="1" ht="15" hidden="1">
      <c r="B2653" s="67"/>
      <c r="C2653" s="67"/>
      <c r="D2653" s="67"/>
      <c r="E2653" s="67"/>
      <c r="I2653" s="14"/>
      <c r="P2653" s="14"/>
      <c r="Q2653" s="14"/>
      <c r="S2653" s="14"/>
      <c r="V2653" s="14"/>
      <c r="X2653" s="14"/>
      <c r="Z2653" s="14"/>
      <c r="AB2653" s="66"/>
    </row>
    <row r="2654" spans="2:28" s="65" customFormat="1" ht="15" hidden="1">
      <c r="B2654" s="67"/>
      <c r="C2654" s="67"/>
      <c r="D2654" s="67"/>
      <c r="E2654" s="67"/>
      <c r="I2654" s="14"/>
      <c r="P2654" s="14"/>
      <c r="Q2654" s="14"/>
      <c r="S2654" s="14"/>
      <c r="V2654" s="14"/>
      <c r="X2654" s="14"/>
      <c r="Z2654" s="14"/>
      <c r="AB2654" s="66"/>
    </row>
    <row r="2655" spans="2:28" s="65" customFormat="1" ht="15" hidden="1">
      <c r="B2655" s="67"/>
      <c r="C2655" s="67"/>
      <c r="D2655" s="67"/>
      <c r="E2655" s="67"/>
      <c r="I2655" s="14"/>
      <c r="P2655" s="14"/>
      <c r="Q2655" s="14"/>
      <c r="S2655" s="14"/>
      <c r="V2655" s="14"/>
      <c r="X2655" s="14"/>
      <c r="Z2655" s="14"/>
      <c r="AB2655" s="66"/>
    </row>
    <row r="2656" spans="2:28" s="65" customFormat="1" ht="15" hidden="1">
      <c r="B2656" s="67"/>
      <c r="C2656" s="67"/>
      <c r="D2656" s="67"/>
      <c r="E2656" s="67"/>
      <c r="I2656" s="14"/>
      <c r="P2656" s="14"/>
      <c r="Q2656" s="14"/>
      <c r="S2656" s="14"/>
      <c r="V2656" s="14"/>
      <c r="X2656" s="14"/>
      <c r="Z2656" s="14"/>
      <c r="AB2656" s="66"/>
    </row>
    <row r="2657" spans="2:28" s="65" customFormat="1" ht="15" hidden="1">
      <c r="B2657" s="67"/>
      <c r="C2657" s="67"/>
      <c r="D2657" s="67"/>
      <c r="E2657" s="67"/>
      <c r="I2657" s="14"/>
      <c r="P2657" s="14"/>
      <c r="Q2657" s="14"/>
      <c r="S2657" s="14"/>
      <c r="V2657" s="14"/>
      <c r="X2657" s="14"/>
      <c r="Z2657" s="14"/>
      <c r="AB2657" s="66"/>
    </row>
    <row r="2658" spans="2:28" s="65" customFormat="1" ht="15" hidden="1">
      <c r="B2658" s="67"/>
      <c r="C2658" s="67"/>
      <c r="D2658" s="67"/>
      <c r="E2658" s="67"/>
      <c r="I2658" s="14"/>
      <c r="P2658" s="14"/>
      <c r="Q2658" s="14"/>
      <c r="S2658" s="14"/>
      <c r="V2658" s="14"/>
      <c r="X2658" s="14"/>
      <c r="Z2658" s="14"/>
      <c r="AB2658" s="66"/>
    </row>
    <row r="2659" spans="2:28" s="65" customFormat="1" ht="15" hidden="1">
      <c r="B2659" s="67"/>
      <c r="C2659" s="67"/>
      <c r="D2659" s="67"/>
      <c r="E2659" s="67"/>
      <c r="I2659" s="14"/>
      <c r="P2659" s="14"/>
      <c r="Q2659" s="14"/>
      <c r="S2659" s="14"/>
      <c r="V2659" s="14"/>
      <c r="X2659" s="14"/>
      <c r="Z2659" s="14"/>
      <c r="AB2659" s="66"/>
    </row>
    <row r="2660" spans="2:28" s="65" customFormat="1" ht="15" hidden="1">
      <c r="B2660" s="67"/>
      <c r="C2660" s="67"/>
      <c r="D2660" s="67"/>
      <c r="E2660" s="67"/>
      <c r="I2660" s="14"/>
      <c r="P2660" s="14"/>
      <c r="Q2660" s="14"/>
      <c r="S2660" s="14"/>
      <c r="V2660" s="14"/>
      <c r="X2660" s="14"/>
      <c r="Z2660" s="14"/>
      <c r="AB2660" s="66"/>
    </row>
    <row r="2661" spans="2:28" s="65" customFormat="1" ht="15" hidden="1">
      <c r="B2661" s="67"/>
      <c r="C2661" s="67"/>
      <c r="D2661" s="67"/>
      <c r="E2661" s="67"/>
      <c r="I2661" s="14"/>
      <c r="P2661" s="14"/>
      <c r="Q2661" s="14"/>
      <c r="S2661" s="14"/>
      <c r="V2661" s="14"/>
      <c r="X2661" s="14"/>
      <c r="Z2661" s="14"/>
      <c r="AB2661" s="66"/>
    </row>
    <row r="2662" spans="2:28" s="65" customFormat="1" ht="15" hidden="1">
      <c r="B2662" s="67"/>
      <c r="C2662" s="67"/>
      <c r="D2662" s="67"/>
      <c r="E2662" s="67"/>
      <c r="I2662" s="14"/>
      <c r="P2662" s="14"/>
      <c r="Q2662" s="14"/>
      <c r="S2662" s="14"/>
      <c r="V2662" s="14"/>
      <c r="X2662" s="14"/>
      <c r="Z2662" s="14"/>
      <c r="AB2662" s="66"/>
    </row>
    <row r="2663" spans="2:28" s="65" customFormat="1" ht="15" hidden="1">
      <c r="B2663" s="67"/>
      <c r="C2663" s="67"/>
      <c r="D2663" s="67"/>
      <c r="E2663" s="67"/>
      <c r="I2663" s="14"/>
      <c r="P2663" s="14"/>
      <c r="Q2663" s="14"/>
      <c r="S2663" s="14"/>
      <c r="V2663" s="14"/>
      <c r="X2663" s="14"/>
      <c r="Z2663" s="14"/>
      <c r="AB2663" s="66"/>
    </row>
    <row r="2664" spans="2:28" s="65" customFormat="1" ht="15" hidden="1">
      <c r="B2664" s="67"/>
      <c r="C2664" s="67"/>
      <c r="D2664" s="67"/>
      <c r="E2664" s="67"/>
      <c r="I2664" s="14"/>
      <c r="P2664" s="14"/>
      <c r="Q2664" s="14"/>
      <c r="S2664" s="14"/>
      <c r="V2664" s="14"/>
      <c r="X2664" s="14"/>
      <c r="Z2664" s="14"/>
      <c r="AB2664" s="66"/>
    </row>
    <row r="2665" spans="2:28" s="65" customFormat="1" ht="15" hidden="1">
      <c r="B2665" s="67"/>
      <c r="C2665" s="67"/>
      <c r="D2665" s="67"/>
      <c r="E2665" s="67"/>
      <c r="I2665" s="14"/>
      <c r="P2665" s="14"/>
      <c r="Q2665" s="14"/>
      <c r="S2665" s="14"/>
      <c r="V2665" s="14"/>
      <c r="X2665" s="14"/>
      <c r="Z2665" s="14"/>
      <c r="AB2665" s="66"/>
    </row>
    <row r="2666" spans="2:28" s="65" customFormat="1" ht="15" hidden="1">
      <c r="B2666" s="67"/>
      <c r="C2666" s="67"/>
      <c r="D2666" s="67"/>
      <c r="E2666" s="67"/>
      <c r="I2666" s="14"/>
      <c r="P2666" s="14"/>
      <c r="Q2666" s="14"/>
      <c r="S2666" s="14"/>
      <c r="V2666" s="14"/>
      <c r="X2666" s="14"/>
      <c r="Z2666" s="14"/>
      <c r="AB2666" s="66"/>
    </row>
    <row r="2667" spans="2:28" s="65" customFormat="1" ht="15" hidden="1">
      <c r="B2667" s="67"/>
      <c r="C2667" s="67"/>
      <c r="D2667" s="67"/>
      <c r="E2667" s="67"/>
      <c r="I2667" s="14"/>
      <c r="P2667" s="14"/>
      <c r="Q2667" s="14"/>
      <c r="S2667" s="14"/>
      <c r="V2667" s="14"/>
      <c r="X2667" s="14"/>
      <c r="Z2667" s="14"/>
      <c r="AB2667" s="66"/>
    </row>
    <row r="2668" spans="2:28" s="65" customFormat="1" ht="15" hidden="1">
      <c r="B2668" s="67"/>
      <c r="C2668" s="67"/>
      <c r="D2668" s="67"/>
      <c r="E2668" s="67"/>
      <c r="I2668" s="14"/>
      <c r="P2668" s="14"/>
      <c r="Q2668" s="14"/>
      <c r="S2668" s="14"/>
      <c r="V2668" s="14"/>
      <c r="X2668" s="14"/>
      <c r="Z2668" s="14"/>
      <c r="AB2668" s="66"/>
    </row>
    <row r="2669" spans="2:28" s="65" customFormat="1" ht="15" hidden="1">
      <c r="B2669" s="67"/>
      <c r="C2669" s="67"/>
      <c r="D2669" s="67"/>
      <c r="E2669" s="67"/>
      <c r="I2669" s="14"/>
      <c r="P2669" s="14"/>
      <c r="Q2669" s="14"/>
      <c r="S2669" s="14"/>
      <c r="V2669" s="14"/>
      <c r="X2669" s="14"/>
      <c r="Z2669" s="14"/>
      <c r="AB2669" s="66"/>
    </row>
    <row r="2670" spans="2:28" s="65" customFormat="1" ht="15" hidden="1">
      <c r="B2670" s="67"/>
      <c r="C2670" s="67"/>
      <c r="D2670" s="67"/>
      <c r="E2670" s="67"/>
      <c r="I2670" s="14"/>
      <c r="P2670" s="14"/>
      <c r="Q2670" s="14"/>
      <c r="S2670" s="14"/>
      <c r="V2670" s="14"/>
      <c r="X2670" s="14"/>
      <c r="Z2670" s="14"/>
      <c r="AB2670" s="66"/>
    </row>
    <row r="2671" spans="2:28" s="65" customFormat="1" ht="15" hidden="1">
      <c r="B2671" s="67"/>
      <c r="C2671" s="67"/>
      <c r="D2671" s="67"/>
      <c r="E2671" s="67"/>
      <c r="I2671" s="14"/>
      <c r="P2671" s="14"/>
      <c r="Q2671" s="14"/>
      <c r="S2671" s="14"/>
      <c r="V2671" s="14"/>
      <c r="X2671" s="14"/>
      <c r="Z2671" s="14"/>
      <c r="AB2671" s="66"/>
    </row>
    <row r="2672" spans="2:28" s="65" customFormat="1" ht="15" hidden="1">
      <c r="B2672" s="67"/>
      <c r="C2672" s="67"/>
      <c r="D2672" s="67"/>
      <c r="E2672" s="67"/>
      <c r="I2672" s="14"/>
      <c r="P2672" s="14"/>
      <c r="Q2672" s="14"/>
      <c r="S2672" s="14"/>
      <c r="V2672" s="14"/>
      <c r="X2672" s="14"/>
      <c r="Z2672" s="14"/>
      <c r="AB2672" s="66"/>
    </row>
    <row r="2673" spans="2:28" s="65" customFormat="1" ht="15" hidden="1">
      <c r="B2673" s="67"/>
      <c r="C2673" s="67"/>
      <c r="D2673" s="67"/>
      <c r="E2673" s="67"/>
      <c r="I2673" s="14"/>
      <c r="P2673" s="14"/>
      <c r="Q2673" s="14"/>
      <c r="S2673" s="14"/>
      <c r="V2673" s="14"/>
      <c r="X2673" s="14"/>
      <c r="Z2673" s="14"/>
      <c r="AB2673" s="66"/>
    </row>
    <row r="2674" spans="2:28" s="65" customFormat="1" ht="15" hidden="1">
      <c r="B2674" s="67"/>
      <c r="C2674" s="67"/>
      <c r="D2674" s="67"/>
      <c r="E2674" s="67"/>
      <c r="I2674" s="14"/>
      <c r="P2674" s="14"/>
      <c r="Q2674" s="14"/>
      <c r="S2674" s="14"/>
      <c r="V2674" s="14"/>
      <c r="X2674" s="14"/>
      <c r="Z2674" s="14"/>
      <c r="AB2674" s="66"/>
    </row>
    <row r="2675" spans="2:28" s="65" customFormat="1" ht="15" hidden="1">
      <c r="B2675" s="67"/>
      <c r="C2675" s="67"/>
      <c r="D2675" s="67"/>
      <c r="E2675" s="67"/>
      <c r="I2675" s="14"/>
      <c r="P2675" s="14"/>
      <c r="Q2675" s="14"/>
      <c r="S2675" s="14"/>
      <c r="V2675" s="14"/>
      <c r="X2675" s="14"/>
      <c r="Z2675" s="14"/>
      <c r="AB2675" s="66"/>
    </row>
    <row r="2676" spans="2:28" s="65" customFormat="1" ht="15" hidden="1">
      <c r="B2676" s="67"/>
      <c r="C2676" s="67"/>
      <c r="D2676" s="67"/>
      <c r="E2676" s="67"/>
      <c r="I2676" s="14"/>
      <c r="P2676" s="14"/>
      <c r="Q2676" s="14"/>
      <c r="S2676" s="14"/>
      <c r="V2676" s="14"/>
      <c r="X2676" s="14"/>
      <c r="Z2676" s="14"/>
      <c r="AB2676" s="66"/>
    </row>
    <row r="2677" spans="2:28" s="65" customFormat="1" ht="15" hidden="1">
      <c r="B2677" s="67"/>
      <c r="C2677" s="67"/>
      <c r="D2677" s="67"/>
      <c r="E2677" s="67"/>
      <c r="I2677" s="14"/>
      <c r="P2677" s="14"/>
      <c r="Q2677" s="14"/>
      <c r="S2677" s="14"/>
      <c r="V2677" s="14"/>
      <c r="X2677" s="14"/>
      <c r="Z2677" s="14"/>
      <c r="AB2677" s="66"/>
    </row>
    <row r="2678" spans="2:28" s="65" customFormat="1" ht="15" hidden="1">
      <c r="B2678" s="67"/>
      <c r="C2678" s="67"/>
      <c r="D2678" s="67"/>
      <c r="E2678" s="67"/>
      <c r="I2678" s="14"/>
      <c r="P2678" s="14"/>
      <c r="Q2678" s="14"/>
      <c r="S2678" s="14"/>
      <c r="V2678" s="14"/>
      <c r="X2678" s="14"/>
      <c r="Z2678" s="14"/>
      <c r="AB2678" s="66"/>
    </row>
    <row r="2679" spans="2:28" s="65" customFormat="1" ht="15" hidden="1">
      <c r="B2679" s="67"/>
      <c r="C2679" s="67"/>
      <c r="D2679" s="67"/>
      <c r="E2679" s="67"/>
      <c r="I2679" s="14"/>
      <c r="P2679" s="14"/>
      <c r="Q2679" s="14"/>
      <c r="S2679" s="14"/>
      <c r="V2679" s="14"/>
      <c r="X2679" s="14"/>
      <c r="Z2679" s="14"/>
      <c r="AB2679" s="66"/>
    </row>
    <row r="2680" spans="2:28" s="65" customFormat="1" ht="15" hidden="1">
      <c r="B2680" s="67"/>
      <c r="C2680" s="67"/>
      <c r="D2680" s="67"/>
      <c r="E2680" s="67"/>
      <c r="I2680" s="14"/>
      <c r="P2680" s="14"/>
      <c r="Q2680" s="14"/>
      <c r="S2680" s="14"/>
      <c r="V2680" s="14"/>
      <c r="X2680" s="14"/>
      <c r="Z2680" s="14"/>
      <c r="AB2680" s="66"/>
    </row>
    <row r="2681" spans="2:28" s="65" customFormat="1" ht="15" hidden="1">
      <c r="B2681" s="67"/>
      <c r="C2681" s="67"/>
      <c r="D2681" s="67"/>
      <c r="E2681" s="67"/>
      <c r="I2681" s="14"/>
      <c r="P2681" s="14"/>
      <c r="Q2681" s="14"/>
      <c r="S2681" s="14"/>
      <c r="V2681" s="14"/>
      <c r="X2681" s="14"/>
      <c r="Z2681" s="14"/>
      <c r="AB2681" s="66"/>
    </row>
    <row r="2682" spans="2:28" s="65" customFormat="1" ht="15" hidden="1">
      <c r="B2682" s="67"/>
      <c r="C2682" s="67"/>
      <c r="D2682" s="67"/>
      <c r="E2682" s="67"/>
      <c r="I2682" s="14"/>
      <c r="P2682" s="14"/>
      <c r="Q2682" s="14"/>
      <c r="S2682" s="14"/>
      <c r="V2682" s="14"/>
      <c r="X2682" s="14"/>
      <c r="Z2682" s="14"/>
      <c r="AB2682" s="66"/>
    </row>
    <row r="2683" spans="2:28" s="65" customFormat="1" ht="15" hidden="1">
      <c r="B2683" s="67"/>
      <c r="C2683" s="67"/>
      <c r="D2683" s="67"/>
      <c r="E2683" s="67"/>
      <c r="I2683" s="14"/>
      <c r="P2683" s="14"/>
      <c r="Q2683" s="14"/>
      <c r="S2683" s="14"/>
      <c r="V2683" s="14"/>
      <c r="X2683" s="14"/>
      <c r="Z2683" s="14"/>
      <c r="AB2683" s="66"/>
    </row>
    <row r="2684" spans="2:28" s="65" customFormat="1" ht="15" hidden="1">
      <c r="B2684" s="67"/>
      <c r="C2684" s="67"/>
      <c r="D2684" s="67"/>
      <c r="E2684" s="67"/>
      <c r="I2684" s="14"/>
      <c r="P2684" s="14"/>
      <c r="Q2684" s="14"/>
      <c r="S2684" s="14"/>
      <c r="V2684" s="14"/>
      <c r="X2684" s="14"/>
      <c r="Z2684" s="14"/>
      <c r="AB2684" s="66"/>
    </row>
    <row r="2685" spans="2:28" s="65" customFormat="1" ht="15" hidden="1">
      <c r="B2685" s="67"/>
      <c r="C2685" s="67"/>
      <c r="D2685" s="67"/>
      <c r="E2685" s="67"/>
      <c r="I2685" s="14"/>
      <c r="P2685" s="14"/>
      <c r="Q2685" s="14"/>
      <c r="S2685" s="14"/>
      <c r="V2685" s="14"/>
      <c r="X2685" s="14"/>
      <c r="Z2685" s="14"/>
      <c r="AB2685" s="66"/>
    </row>
    <row r="2686" spans="2:28" s="65" customFormat="1" ht="15" hidden="1">
      <c r="B2686" s="67"/>
      <c r="C2686" s="67"/>
      <c r="D2686" s="67"/>
      <c r="E2686" s="67"/>
      <c r="I2686" s="14"/>
      <c r="P2686" s="14"/>
      <c r="Q2686" s="14"/>
      <c r="S2686" s="14"/>
      <c r="V2686" s="14"/>
      <c r="X2686" s="14"/>
      <c r="Z2686" s="14"/>
      <c r="AB2686" s="66"/>
    </row>
    <row r="2687" spans="2:28" s="65" customFormat="1" ht="15" hidden="1">
      <c r="B2687" s="67"/>
      <c r="C2687" s="67"/>
      <c r="D2687" s="67"/>
      <c r="E2687" s="67"/>
      <c r="I2687" s="14"/>
      <c r="P2687" s="14"/>
      <c r="Q2687" s="14"/>
      <c r="S2687" s="14"/>
      <c r="V2687" s="14"/>
      <c r="X2687" s="14"/>
      <c r="Z2687" s="14"/>
      <c r="AB2687" s="66"/>
    </row>
    <row r="2688" spans="2:28" s="65" customFormat="1" ht="15" hidden="1">
      <c r="B2688" s="67"/>
      <c r="C2688" s="67"/>
      <c r="D2688" s="67"/>
      <c r="E2688" s="67"/>
      <c r="I2688" s="14"/>
      <c r="P2688" s="14"/>
      <c r="Q2688" s="14"/>
      <c r="S2688" s="14"/>
      <c r="V2688" s="14"/>
      <c r="X2688" s="14"/>
      <c r="Z2688" s="14"/>
      <c r="AB2688" s="66"/>
    </row>
    <row r="2689" spans="2:28" s="65" customFormat="1" ht="15" hidden="1">
      <c r="B2689" s="67"/>
      <c r="C2689" s="67"/>
      <c r="D2689" s="67"/>
      <c r="E2689" s="67"/>
      <c r="I2689" s="14"/>
      <c r="P2689" s="14"/>
      <c r="Q2689" s="14"/>
      <c r="S2689" s="14"/>
      <c r="V2689" s="14"/>
      <c r="X2689" s="14"/>
      <c r="Z2689" s="14"/>
      <c r="AB2689" s="66"/>
    </row>
    <row r="2690" spans="2:28" s="65" customFormat="1" ht="15" hidden="1">
      <c r="B2690" s="67"/>
      <c r="C2690" s="67"/>
      <c r="D2690" s="67"/>
      <c r="E2690" s="67"/>
      <c r="I2690" s="14"/>
      <c r="P2690" s="14"/>
      <c r="Q2690" s="14"/>
      <c r="S2690" s="14"/>
      <c r="V2690" s="14"/>
      <c r="X2690" s="14"/>
      <c r="Z2690" s="14"/>
      <c r="AB2690" s="66"/>
    </row>
    <row r="2691" spans="2:28" s="65" customFormat="1" ht="15" hidden="1">
      <c r="B2691" s="67"/>
      <c r="C2691" s="67"/>
      <c r="D2691" s="67"/>
      <c r="E2691" s="67"/>
      <c r="I2691" s="14"/>
      <c r="P2691" s="14"/>
      <c r="Q2691" s="14"/>
      <c r="S2691" s="14"/>
      <c r="V2691" s="14"/>
      <c r="X2691" s="14"/>
      <c r="Z2691" s="14"/>
      <c r="AB2691" s="66"/>
    </row>
    <row r="2692" spans="2:28" s="65" customFormat="1" ht="15" hidden="1">
      <c r="B2692" s="67"/>
      <c r="C2692" s="67"/>
      <c r="D2692" s="67"/>
      <c r="E2692" s="67"/>
      <c r="I2692" s="14"/>
      <c r="P2692" s="14"/>
      <c r="Q2692" s="14"/>
      <c r="S2692" s="14"/>
      <c r="V2692" s="14"/>
      <c r="X2692" s="14"/>
      <c r="Z2692" s="14"/>
      <c r="AB2692" s="66"/>
    </row>
    <row r="2693" spans="2:28" s="65" customFormat="1" ht="15" hidden="1">
      <c r="B2693" s="67"/>
      <c r="C2693" s="67"/>
      <c r="D2693" s="67"/>
      <c r="E2693" s="67"/>
      <c r="I2693" s="14"/>
      <c r="P2693" s="14"/>
      <c r="Q2693" s="14"/>
      <c r="S2693" s="14"/>
      <c r="V2693" s="14"/>
      <c r="X2693" s="14"/>
      <c r="Z2693" s="14"/>
      <c r="AB2693" s="66"/>
    </row>
    <row r="2694" spans="2:28" s="65" customFormat="1" ht="15" hidden="1">
      <c r="B2694" s="67"/>
      <c r="C2694" s="67"/>
      <c r="D2694" s="67"/>
      <c r="E2694" s="67"/>
      <c r="I2694" s="14"/>
      <c r="P2694" s="14"/>
      <c r="Q2694" s="14"/>
      <c r="S2694" s="14"/>
      <c r="V2694" s="14"/>
      <c r="X2694" s="14"/>
      <c r="Z2694" s="14"/>
      <c r="AB2694" s="66"/>
    </row>
    <row r="2695" spans="2:28" s="65" customFormat="1" ht="15" hidden="1">
      <c r="B2695" s="67"/>
      <c r="C2695" s="67"/>
      <c r="D2695" s="67"/>
      <c r="E2695" s="67"/>
      <c r="I2695" s="14"/>
      <c r="P2695" s="14"/>
      <c r="Q2695" s="14"/>
      <c r="S2695" s="14"/>
      <c r="V2695" s="14"/>
      <c r="X2695" s="14"/>
      <c r="Z2695" s="14"/>
      <c r="AB2695" s="66"/>
    </row>
    <row r="2696" spans="2:28" s="65" customFormat="1" ht="15" hidden="1">
      <c r="B2696" s="67"/>
      <c r="C2696" s="67"/>
      <c r="D2696" s="67"/>
      <c r="E2696" s="67"/>
      <c r="I2696" s="14"/>
      <c r="P2696" s="14"/>
      <c r="Q2696" s="14"/>
      <c r="S2696" s="14"/>
      <c r="V2696" s="14"/>
      <c r="X2696" s="14"/>
      <c r="Z2696" s="14"/>
      <c r="AB2696" s="66"/>
    </row>
    <row r="2697" spans="2:28" s="65" customFormat="1" ht="15" hidden="1">
      <c r="B2697" s="67"/>
      <c r="C2697" s="67"/>
      <c r="D2697" s="67"/>
      <c r="E2697" s="67"/>
      <c r="I2697" s="14"/>
      <c r="P2697" s="14"/>
      <c r="Q2697" s="14"/>
      <c r="S2697" s="14"/>
      <c r="V2697" s="14"/>
      <c r="X2697" s="14"/>
      <c r="Z2697" s="14"/>
      <c r="AB2697" s="66"/>
    </row>
    <row r="2698" spans="2:28" s="65" customFormat="1" ht="15" hidden="1">
      <c r="B2698" s="67"/>
      <c r="C2698" s="67"/>
      <c r="D2698" s="67"/>
      <c r="E2698" s="67"/>
      <c r="I2698" s="14"/>
      <c r="P2698" s="14"/>
      <c r="Q2698" s="14"/>
      <c r="S2698" s="14"/>
      <c r="V2698" s="14"/>
      <c r="X2698" s="14"/>
      <c r="Z2698" s="14"/>
      <c r="AB2698" s="66"/>
    </row>
    <row r="2699" spans="2:28" s="65" customFormat="1" ht="15" hidden="1">
      <c r="B2699" s="67"/>
      <c r="C2699" s="67"/>
      <c r="D2699" s="67"/>
      <c r="E2699" s="67"/>
      <c r="I2699" s="14"/>
      <c r="P2699" s="14"/>
      <c r="Q2699" s="14"/>
      <c r="S2699" s="14"/>
      <c r="V2699" s="14"/>
      <c r="X2699" s="14"/>
      <c r="Z2699" s="14"/>
      <c r="AB2699" s="66"/>
    </row>
    <row r="2700" spans="2:28" s="65" customFormat="1" ht="15" hidden="1">
      <c r="B2700" s="67"/>
      <c r="C2700" s="67"/>
      <c r="D2700" s="67"/>
      <c r="E2700" s="67"/>
      <c r="I2700" s="14"/>
      <c r="P2700" s="14"/>
      <c r="Q2700" s="14"/>
      <c r="S2700" s="14"/>
      <c r="V2700" s="14"/>
      <c r="X2700" s="14"/>
      <c r="Z2700" s="14"/>
      <c r="AB2700" s="66"/>
    </row>
    <row r="2701" spans="2:28" s="65" customFormat="1" ht="15" hidden="1">
      <c r="B2701" s="67"/>
      <c r="C2701" s="67"/>
      <c r="D2701" s="67"/>
      <c r="E2701" s="67"/>
      <c r="I2701" s="14"/>
      <c r="P2701" s="14"/>
      <c r="Q2701" s="14"/>
      <c r="S2701" s="14"/>
      <c r="V2701" s="14"/>
      <c r="X2701" s="14"/>
      <c r="Z2701" s="14"/>
      <c r="AB2701" s="66"/>
    </row>
    <row r="2702" spans="2:28" s="65" customFormat="1" ht="15" hidden="1">
      <c r="B2702" s="67"/>
      <c r="C2702" s="67"/>
      <c r="D2702" s="67"/>
      <c r="E2702" s="67"/>
      <c r="I2702" s="14"/>
      <c r="P2702" s="14"/>
      <c r="Q2702" s="14"/>
      <c r="S2702" s="14"/>
      <c r="V2702" s="14"/>
      <c r="X2702" s="14"/>
      <c r="Z2702" s="14"/>
      <c r="AB2702" s="66"/>
    </row>
    <row r="2703" spans="2:28" s="65" customFormat="1" ht="15" hidden="1">
      <c r="B2703" s="67"/>
      <c r="C2703" s="67"/>
      <c r="D2703" s="67"/>
      <c r="E2703" s="67"/>
      <c r="I2703" s="14"/>
      <c r="P2703" s="14"/>
      <c r="Q2703" s="14"/>
      <c r="S2703" s="14"/>
      <c r="V2703" s="14"/>
      <c r="X2703" s="14"/>
      <c r="Z2703" s="14"/>
      <c r="AB2703" s="66"/>
    </row>
    <row r="2704" spans="2:28" s="65" customFormat="1" ht="15" hidden="1">
      <c r="B2704" s="67"/>
      <c r="C2704" s="67"/>
      <c r="D2704" s="67"/>
      <c r="E2704" s="67"/>
      <c r="I2704" s="14"/>
      <c r="P2704" s="14"/>
      <c r="Q2704" s="14"/>
      <c r="S2704" s="14"/>
      <c r="V2704" s="14"/>
      <c r="X2704" s="14"/>
      <c r="Z2704" s="14"/>
      <c r="AB2704" s="66"/>
    </row>
    <row r="2705" spans="2:28" s="65" customFormat="1" ht="15" hidden="1">
      <c r="B2705" s="67"/>
      <c r="C2705" s="67"/>
      <c r="D2705" s="67"/>
      <c r="E2705" s="67"/>
      <c r="I2705" s="14"/>
      <c r="P2705" s="14"/>
      <c r="Q2705" s="14"/>
      <c r="S2705" s="14"/>
      <c r="V2705" s="14"/>
      <c r="X2705" s="14"/>
      <c r="Z2705" s="14"/>
      <c r="AB2705" s="66"/>
    </row>
    <row r="2706" spans="2:28" s="65" customFormat="1" ht="15" hidden="1">
      <c r="B2706" s="67"/>
      <c r="C2706" s="67"/>
      <c r="D2706" s="67"/>
      <c r="E2706" s="67"/>
      <c r="I2706" s="14"/>
      <c r="P2706" s="14"/>
      <c r="Q2706" s="14"/>
      <c r="S2706" s="14"/>
      <c r="V2706" s="14"/>
      <c r="X2706" s="14"/>
      <c r="Z2706" s="14"/>
      <c r="AB2706" s="66"/>
    </row>
    <row r="2707" spans="2:28" s="65" customFormat="1" ht="15" hidden="1">
      <c r="B2707" s="67"/>
      <c r="C2707" s="67"/>
      <c r="D2707" s="67"/>
      <c r="E2707" s="67"/>
      <c r="I2707" s="14"/>
      <c r="P2707" s="14"/>
      <c r="Q2707" s="14"/>
      <c r="S2707" s="14"/>
      <c r="V2707" s="14"/>
      <c r="X2707" s="14"/>
      <c r="Z2707" s="14"/>
      <c r="AB2707" s="66"/>
    </row>
    <row r="2708" spans="2:28" s="65" customFormat="1" ht="15" hidden="1">
      <c r="B2708" s="67"/>
      <c r="C2708" s="67"/>
      <c r="D2708" s="67"/>
      <c r="E2708" s="67"/>
      <c r="I2708" s="14"/>
      <c r="P2708" s="14"/>
      <c r="Q2708" s="14"/>
      <c r="S2708" s="14"/>
      <c r="V2708" s="14"/>
      <c r="X2708" s="14"/>
      <c r="Z2708" s="14"/>
      <c r="AB2708" s="66"/>
    </row>
    <row r="2709" spans="2:28" s="65" customFormat="1" ht="15" hidden="1">
      <c r="B2709" s="67"/>
      <c r="C2709" s="67"/>
      <c r="D2709" s="67"/>
      <c r="E2709" s="67"/>
      <c r="I2709" s="14"/>
      <c r="P2709" s="14"/>
      <c r="Q2709" s="14"/>
      <c r="S2709" s="14"/>
      <c r="V2709" s="14"/>
      <c r="X2709" s="14"/>
      <c r="Z2709" s="14"/>
      <c r="AB2709" s="66"/>
    </row>
    <row r="2710" spans="2:28" s="65" customFormat="1" ht="15" hidden="1">
      <c r="B2710" s="67"/>
      <c r="C2710" s="67"/>
      <c r="D2710" s="67"/>
      <c r="E2710" s="67"/>
      <c r="I2710" s="14"/>
      <c r="P2710" s="14"/>
      <c r="Q2710" s="14"/>
      <c r="S2710" s="14"/>
      <c r="V2710" s="14"/>
      <c r="X2710" s="14"/>
      <c r="Z2710" s="14"/>
      <c r="AB2710" s="66"/>
    </row>
    <row r="2711" spans="2:28" s="65" customFormat="1" ht="15" hidden="1">
      <c r="B2711" s="67"/>
      <c r="C2711" s="67"/>
      <c r="D2711" s="67"/>
      <c r="E2711" s="67"/>
      <c r="I2711" s="14"/>
      <c r="P2711" s="14"/>
      <c r="Q2711" s="14"/>
      <c r="S2711" s="14"/>
      <c r="V2711" s="14"/>
      <c r="X2711" s="14"/>
      <c r="Z2711" s="14"/>
      <c r="AB2711" s="66"/>
    </row>
    <row r="2712" spans="2:28" s="65" customFormat="1" ht="15" hidden="1">
      <c r="B2712" s="67"/>
      <c r="C2712" s="67"/>
      <c r="D2712" s="67"/>
      <c r="E2712" s="67"/>
      <c r="I2712" s="14"/>
      <c r="P2712" s="14"/>
      <c r="Q2712" s="14"/>
      <c r="S2712" s="14"/>
      <c r="V2712" s="14"/>
      <c r="X2712" s="14"/>
      <c r="Z2712" s="14"/>
      <c r="AB2712" s="66"/>
    </row>
    <row r="2713" spans="2:28" s="65" customFormat="1" ht="15" hidden="1">
      <c r="B2713" s="67"/>
      <c r="C2713" s="67"/>
      <c r="D2713" s="67"/>
      <c r="E2713" s="67"/>
      <c r="I2713" s="14"/>
      <c r="P2713" s="14"/>
      <c r="Q2713" s="14"/>
      <c r="S2713" s="14"/>
      <c r="V2713" s="14"/>
      <c r="X2713" s="14"/>
      <c r="Z2713" s="14"/>
      <c r="AB2713" s="66"/>
    </row>
    <row r="2714" spans="2:28" s="65" customFormat="1" ht="15" hidden="1">
      <c r="B2714" s="67"/>
      <c r="C2714" s="67"/>
      <c r="D2714" s="67"/>
      <c r="E2714" s="67"/>
      <c r="I2714" s="14"/>
      <c r="P2714" s="14"/>
      <c r="Q2714" s="14"/>
      <c r="S2714" s="14"/>
      <c r="V2714" s="14"/>
      <c r="X2714" s="14"/>
      <c r="Z2714" s="14"/>
      <c r="AB2714" s="66"/>
    </row>
    <row r="2715" spans="2:28" s="65" customFormat="1" ht="15" hidden="1">
      <c r="B2715" s="67"/>
      <c r="C2715" s="67"/>
      <c r="D2715" s="67"/>
      <c r="E2715" s="67"/>
      <c r="I2715" s="14"/>
      <c r="P2715" s="14"/>
      <c r="Q2715" s="14"/>
      <c r="S2715" s="14"/>
      <c r="V2715" s="14"/>
      <c r="X2715" s="14"/>
      <c r="Z2715" s="14"/>
      <c r="AB2715" s="66"/>
    </row>
    <row r="2716" spans="2:28" s="65" customFormat="1" ht="15" hidden="1">
      <c r="B2716" s="67"/>
      <c r="C2716" s="67"/>
      <c r="D2716" s="67"/>
      <c r="E2716" s="67"/>
      <c r="I2716" s="14"/>
      <c r="P2716" s="14"/>
      <c r="Q2716" s="14"/>
      <c r="S2716" s="14"/>
      <c r="V2716" s="14"/>
      <c r="X2716" s="14"/>
      <c r="Z2716" s="14"/>
      <c r="AB2716" s="66"/>
    </row>
    <row r="2717" spans="2:28" s="65" customFormat="1" ht="15" hidden="1">
      <c r="B2717" s="67"/>
      <c r="C2717" s="67"/>
      <c r="D2717" s="67"/>
      <c r="E2717" s="67"/>
      <c r="I2717" s="14"/>
      <c r="P2717" s="14"/>
      <c r="Q2717" s="14"/>
      <c r="S2717" s="14"/>
      <c r="V2717" s="14"/>
      <c r="X2717" s="14"/>
      <c r="Z2717" s="14"/>
      <c r="AB2717" s="66"/>
    </row>
    <row r="2718" spans="2:28" s="65" customFormat="1" ht="15" hidden="1">
      <c r="B2718" s="67"/>
      <c r="C2718" s="67"/>
      <c r="D2718" s="67"/>
      <c r="E2718" s="67"/>
      <c r="I2718" s="14"/>
      <c r="P2718" s="14"/>
      <c r="Q2718" s="14"/>
      <c r="S2718" s="14"/>
      <c r="V2718" s="14"/>
      <c r="X2718" s="14"/>
      <c r="Z2718" s="14"/>
      <c r="AB2718" s="66"/>
    </row>
    <row r="2719" spans="2:28" s="65" customFormat="1" ht="15" hidden="1">
      <c r="B2719" s="67"/>
      <c r="C2719" s="67"/>
      <c r="D2719" s="67"/>
      <c r="E2719" s="67"/>
      <c r="I2719" s="14"/>
      <c r="P2719" s="14"/>
      <c r="Q2719" s="14"/>
      <c r="S2719" s="14"/>
      <c r="V2719" s="14"/>
      <c r="X2719" s="14"/>
      <c r="Z2719" s="14"/>
      <c r="AB2719" s="66"/>
    </row>
    <row r="2720" spans="2:28" s="65" customFormat="1" ht="15" hidden="1">
      <c r="B2720" s="67"/>
      <c r="C2720" s="67"/>
      <c r="D2720" s="67"/>
      <c r="E2720" s="67"/>
      <c r="I2720" s="14"/>
      <c r="P2720" s="14"/>
      <c r="Q2720" s="14"/>
      <c r="S2720" s="14"/>
      <c r="V2720" s="14"/>
      <c r="X2720" s="14"/>
      <c r="Z2720" s="14"/>
      <c r="AB2720" s="66"/>
    </row>
    <row r="2721" spans="2:28" s="65" customFormat="1" ht="15" hidden="1">
      <c r="B2721" s="67"/>
      <c r="C2721" s="67"/>
      <c r="D2721" s="67"/>
      <c r="E2721" s="67"/>
      <c r="I2721" s="14"/>
      <c r="P2721" s="14"/>
      <c r="Q2721" s="14"/>
      <c r="S2721" s="14"/>
      <c r="V2721" s="14"/>
      <c r="X2721" s="14"/>
      <c r="Z2721" s="14"/>
      <c r="AB2721" s="66"/>
    </row>
    <row r="2722" spans="2:28" s="65" customFormat="1" ht="15" hidden="1">
      <c r="B2722" s="67"/>
      <c r="C2722" s="67"/>
      <c r="D2722" s="67"/>
      <c r="E2722" s="67"/>
      <c r="I2722" s="14"/>
      <c r="P2722" s="14"/>
      <c r="Q2722" s="14"/>
      <c r="S2722" s="14"/>
      <c r="V2722" s="14"/>
      <c r="X2722" s="14"/>
      <c r="Z2722" s="14"/>
      <c r="AB2722" s="66"/>
    </row>
    <row r="2723" spans="2:28" s="65" customFormat="1" ht="15" hidden="1">
      <c r="B2723" s="67"/>
      <c r="C2723" s="67"/>
      <c r="D2723" s="67"/>
      <c r="E2723" s="67"/>
      <c r="I2723" s="14"/>
      <c r="P2723" s="14"/>
      <c r="Q2723" s="14"/>
      <c r="S2723" s="14"/>
      <c r="V2723" s="14"/>
      <c r="X2723" s="14"/>
      <c r="Z2723" s="14"/>
      <c r="AB2723" s="66"/>
    </row>
    <row r="2724" spans="2:28" s="65" customFormat="1" ht="15" hidden="1">
      <c r="B2724" s="67"/>
      <c r="C2724" s="67"/>
      <c r="D2724" s="67"/>
      <c r="E2724" s="67"/>
      <c r="I2724" s="14"/>
      <c r="P2724" s="14"/>
      <c r="Q2724" s="14"/>
      <c r="S2724" s="14"/>
      <c r="V2724" s="14"/>
      <c r="X2724" s="14"/>
      <c r="Z2724" s="14"/>
      <c r="AB2724" s="66"/>
    </row>
    <row r="2725" spans="2:28" s="65" customFormat="1" ht="15" hidden="1">
      <c r="B2725" s="67"/>
      <c r="C2725" s="67"/>
      <c r="D2725" s="67"/>
      <c r="E2725" s="67"/>
      <c r="I2725" s="14"/>
      <c r="P2725" s="14"/>
      <c r="Q2725" s="14"/>
      <c r="S2725" s="14"/>
      <c r="V2725" s="14"/>
      <c r="X2725" s="14"/>
      <c r="Z2725" s="14"/>
      <c r="AB2725" s="66"/>
    </row>
    <row r="2726" spans="2:28" s="65" customFormat="1" ht="15" hidden="1">
      <c r="B2726" s="67"/>
      <c r="C2726" s="67"/>
      <c r="D2726" s="67"/>
      <c r="E2726" s="67"/>
      <c r="I2726" s="14"/>
      <c r="P2726" s="14"/>
      <c r="Q2726" s="14"/>
      <c r="S2726" s="14"/>
      <c r="V2726" s="14"/>
      <c r="X2726" s="14"/>
      <c r="Z2726" s="14"/>
      <c r="AB2726" s="66"/>
    </row>
    <row r="2727" spans="2:28" s="65" customFormat="1" ht="15" hidden="1">
      <c r="B2727" s="67"/>
      <c r="C2727" s="67"/>
      <c r="D2727" s="67"/>
      <c r="E2727" s="67"/>
      <c r="I2727" s="14"/>
      <c r="P2727" s="14"/>
      <c r="Q2727" s="14"/>
      <c r="S2727" s="14"/>
      <c r="V2727" s="14"/>
      <c r="X2727" s="14"/>
      <c r="Z2727" s="14"/>
      <c r="AB2727" s="66"/>
    </row>
    <row r="2728" spans="2:28" s="65" customFormat="1" ht="15" hidden="1">
      <c r="B2728" s="67"/>
      <c r="C2728" s="67"/>
      <c r="D2728" s="67"/>
      <c r="E2728" s="67"/>
      <c r="I2728" s="14"/>
      <c r="P2728" s="14"/>
      <c r="Q2728" s="14"/>
      <c r="S2728" s="14"/>
      <c r="V2728" s="14"/>
      <c r="X2728" s="14"/>
      <c r="Z2728" s="14"/>
      <c r="AB2728" s="66"/>
    </row>
    <row r="2729" spans="2:28" s="65" customFormat="1" ht="15" hidden="1">
      <c r="B2729" s="67"/>
      <c r="C2729" s="67"/>
      <c r="D2729" s="67"/>
      <c r="E2729" s="67"/>
      <c r="I2729" s="14"/>
      <c r="P2729" s="14"/>
      <c r="Q2729" s="14"/>
      <c r="S2729" s="14"/>
      <c r="V2729" s="14"/>
      <c r="X2729" s="14"/>
      <c r="Z2729" s="14"/>
      <c r="AB2729" s="66"/>
    </row>
    <row r="2730" spans="2:28" s="65" customFormat="1" ht="15" hidden="1">
      <c r="B2730" s="67"/>
      <c r="C2730" s="67"/>
      <c r="D2730" s="67"/>
      <c r="E2730" s="67"/>
      <c r="I2730" s="14"/>
      <c r="P2730" s="14"/>
      <c r="Q2730" s="14"/>
      <c r="S2730" s="14"/>
      <c r="V2730" s="14"/>
      <c r="X2730" s="14"/>
      <c r="Z2730" s="14"/>
      <c r="AB2730" s="66"/>
    </row>
    <row r="2731" spans="2:28" s="65" customFormat="1" ht="15" hidden="1">
      <c r="B2731" s="67"/>
      <c r="C2731" s="67"/>
      <c r="D2731" s="67"/>
      <c r="E2731" s="67"/>
      <c r="I2731" s="14"/>
      <c r="P2731" s="14"/>
      <c r="Q2731" s="14"/>
      <c r="S2731" s="14"/>
      <c r="V2731" s="14"/>
      <c r="X2731" s="14"/>
      <c r="Z2731" s="14"/>
      <c r="AB2731" s="66"/>
    </row>
    <row r="2732" spans="2:28" s="65" customFormat="1" ht="15" hidden="1">
      <c r="B2732" s="67"/>
      <c r="C2732" s="67"/>
      <c r="D2732" s="67"/>
      <c r="E2732" s="67"/>
      <c r="I2732" s="14"/>
      <c r="P2732" s="14"/>
      <c r="Q2732" s="14"/>
      <c r="S2732" s="14"/>
      <c r="V2732" s="14"/>
      <c r="X2732" s="14"/>
      <c r="Z2732" s="14"/>
      <c r="AB2732" s="66"/>
    </row>
    <row r="2733" spans="2:28" s="65" customFormat="1" ht="15" hidden="1">
      <c r="B2733" s="67"/>
      <c r="C2733" s="67"/>
      <c r="D2733" s="67"/>
      <c r="E2733" s="67"/>
      <c r="I2733" s="14"/>
      <c r="P2733" s="14"/>
      <c r="Q2733" s="14"/>
      <c r="S2733" s="14"/>
      <c r="V2733" s="14"/>
      <c r="X2733" s="14"/>
      <c r="Z2733" s="14"/>
      <c r="AB2733" s="66"/>
    </row>
    <row r="2734" spans="2:28" s="65" customFormat="1" ht="15" hidden="1">
      <c r="B2734" s="67"/>
      <c r="C2734" s="67"/>
      <c r="D2734" s="67"/>
      <c r="E2734" s="67"/>
      <c r="I2734" s="14"/>
      <c r="P2734" s="14"/>
      <c r="Q2734" s="14"/>
      <c r="S2734" s="14"/>
      <c r="V2734" s="14"/>
      <c r="X2734" s="14"/>
      <c r="Z2734" s="14"/>
      <c r="AB2734" s="66"/>
    </row>
    <row r="2735" spans="2:28" s="65" customFormat="1" ht="15" hidden="1">
      <c r="B2735" s="67"/>
      <c r="C2735" s="67"/>
      <c r="D2735" s="67"/>
      <c r="E2735" s="67"/>
      <c r="I2735" s="14"/>
      <c r="P2735" s="14"/>
      <c r="Q2735" s="14"/>
      <c r="S2735" s="14"/>
      <c r="V2735" s="14"/>
      <c r="X2735" s="14"/>
      <c r="Z2735" s="14"/>
      <c r="AB2735" s="66"/>
    </row>
    <row r="2736" spans="2:28" s="65" customFormat="1" ht="15" hidden="1">
      <c r="B2736" s="67"/>
      <c r="C2736" s="67"/>
      <c r="D2736" s="67"/>
      <c r="E2736" s="67"/>
      <c r="I2736" s="14"/>
      <c r="P2736" s="14"/>
      <c r="Q2736" s="14"/>
      <c r="S2736" s="14"/>
      <c r="V2736" s="14"/>
      <c r="X2736" s="14"/>
      <c r="Z2736" s="14"/>
      <c r="AB2736" s="66"/>
    </row>
    <row r="2737" spans="2:28" s="65" customFormat="1" ht="15" hidden="1">
      <c r="B2737" s="67"/>
      <c r="C2737" s="67"/>
      <c r="D2737" s="67"/>
      <c r="E2737" s="67"/>
      <c r="I2737" s="14"/>
      <c r="P2737" s="14"/>
      <c r="Q2737" s="14"/>
      <c r="S2737" s="14"/>
      <c r="V2737" s="14"/>
      <c r="X2737" s="14"/>
      <c r="Z2737" s="14"/>
      <c r="AB2737" s="66"/>
    </row>
    <row r="2738" spans="2:28" s="65" customFormat="1" ht="15" hidden="1">
      <c r="B2738" s="67"/>
      <c r="C2738" s="67"/>
      <c r="D2738" s="67"/>
      <c r="E2738" s="67"/>
      <c r="I2738" s="14"/>
      <c r="P2738" s="14"/>
      <c r="Q2738" s="14"/>
      <c r="S2738" s="14"/>
      <c r="V2738" s="14"/>
      <c r="X2738" s="14"/>
      <c r="Z2738" s="14"/>
      <c r="AB2738" s="66"/>
    </row>
    <row r="2739" spans="2:28" s="65" customFormat="1" ht="15" hidden="1">
      <c r="B2739" s="67"/>
      <c r="C2739" s="67"/>
      <c r="D2739" s="67"/>
      <c r="E2739" s="67"/>
      <c r="I2739" s="14"/>
      <c r="P2739" s="14"/>
      <c r="Q2739" s="14"/>
      <c r="S2739" s="14"/>
      <c r="V2739" s="14"/>
      <c r="X2739" s="14"/>
      <c r="Z2739" s="14"/>
      <c r="AB2739" s="66"/>
    </row>
    <row r="2740" spans="2:28" s="65" customFormat="1" ht="15" hidden="1">
      <c r="B2740" s="67"/>
      <c r="C2740" s="67"/>
      <c r="D2740" s="67"/>
      <c r="E2740" s="67"/>
      <c r="I2740" s="14"/>
      <c r="P2740" s="14"/>
      <c r="Q2740" s="14"/>
      <c r="S2740" s="14"/>
      <c r="V2740" s="14"/>
      <c r="X2740" s="14"/>
      <c r="Z2740" s="14"/>
      <c r="AB2740" s="66"/>
    </row>
    <row r="2741" spans="2:28" s="65" customFormat="1" ht="15" hidden="1">
      <c r="B2741" s="67"/>
      <c r="C2741" s="67"/>
      <c r="D2741" s="67"/>
      <c r="E2741" s="67"/>
      <c r="I2741" s="14"/>
      <c r="P2741" s="14"/>
      <c r="Q2741" s="14"/>
      <c r="S2741" s="14"/>
      <c r="V2741" s="14"/>
      <c r="X2741" s="14"/>
      <c r="Z2741" s="14"/>
      <c r="AB2741" s="66"/>
    </row>
    <row r="2742" spans="2:28" s="65" customFormat="1" ht="15" hidden="1">
      <c r="B2742" s="67"/>
      <c r="C2742" s="67"/>
      <c r="D2742" s="67"/>
      <c r="E2742" s="67"/>
      <c r="I2742" s="14"/>
      <c r="P2742" s="14"/>
      <c r="Q2742" s="14"/>
      <c r="S2742" s="14"/>
      <c r="V2742" s="14"/>
      <c r="X2742" s="14"/>
      <c r="Z2742" s="14"/>
      <c r="AB2742" s="66"/>
    </row>
    <row r="2743" spans="2:28" s="65" customFormat="1" ht="15" hidden="1">
      <c r="B2743" s="67"/>
      <c r="C2743" s="67"/>
      <c r="D2743" s="67"/>
      <c r="E2743" s="67"/>
      <c r="I2743" s="14"/>
      <c r="P2743" s="14"/>
      <c r="Q2743" s="14"/>
      <c r="S2743" s="14"/>
      <c r="V2743" s="14"/>
      <c r="X2743" s="14"/>
      <c r="Z2743" s="14"/>
      <c r="AB2743" s="66"/>
    </row>
    <row r="2744" spans="2:28" s="65" customFormat="1" ht="15" hidden="1">
      <c r="B2744" s="67"/>
      <c r="C2744" s="67"/>
      <c r="D2744" s="67"/>
      <c r="E2744" s="67"/>
      <c r="I2744" s="14"/>
      <c r="P2744" s="14"/>
      <c r="Q2744" s="14"/>
      <c r="S2744" s="14"/>
      <c r="V2744" s="14"/>
      <c r="X2744" s="14"/>
      <c r="Z2744" s="14"/>
      <c r="AB2744" s="66"/>
    </row>
    <row r="2745" spans="2:28" s="65" customFormat="1" ht="15" hidden="1">
      <c r="B2745" s="67"/>
      <c r="C2745" s="67"/>
      <c r="D2745" s="67"/>
      <c r="E2745" s="67"/>
      <c r="I2745" s="14"/>
      <c r="P2745" s="14"/>
      <c r="Q2745" s="14"/>
      <c r="S2745" s="14"/>
      <c r="V2745" s="14"/>
      <c r="X2745" s="14"/>
      <c r="Z2745" s="14"/>
      <c r="AB2745" s="66"/>
    </row>
    <row r="2746" spans="2:28" s="65" customFormat="1" ht="15" hidden="1">
      <c r="B2746" s="67"/>
      <c r="C2746" s="67"/>
      <c r="D2746" s="67"/>
      <c r="E2746" s="67"/>
      <c r="I2746" s="14"/>
      <c r="P2746" s="14"/>
      <c r="Q2746" s="14"/>
      <c r="S2746" s="14"/>
      <c r="V2746" s="14"/>
      <c r="X2746" s="14"/>
      <c r="Z2746" s="14"/>
      <c r="AB2746" s="66"/>
    </row>
    <row r="2747" spans="2:28" s="65" customFormat="1" ht="15" hidden="1">
      <c r="B2747" s="67"/>
      <c r="C2747" s="67"/>
      <c r="D2747" s="67"/>
      <c r="E2747" s="67"/>
      <c r="I2747" s="14"/>
      <c r="P2747" s="14"/>
      <c r="Q2747" s="14"/>
      <c r="S2747" s="14"/>
      <c r="V2747" s="14"/>
      <c r="X2747" s="14"/>
      <c r="Z2747" s="14"/>
      <c r="AB2747" s="66"/>
    </row>
    <row r="2748" spans="2:28" s="65" customFormat="1" ht="15" hidden="1">
      <c r="B2748" s="67"/>
      <c r="C2748" s="67"/>
      <c r="D2748" s="67"/>
      <c r="E2748" s="67"/>
      <c r="I2748" s="14"/>
      <c r="P2748" s="14"/>
      <c r="Q2748" s="14"/>
      <c r="S2748" s="14"/>
      <c r="V2748" s="14"/>
      <c r="X2748" s="14"/>
      <c r="Z2748" s="14"/>
      <c r="AB2748" s="66"/>
    </row>
    <row r="2749" spans="2:28" s="65" customFormat="1" ht="15" hidden="1">
      <c r="B2749" s="67"/>
      <c r="C2749" s="67"/>
      <c r="D2749" s="67"/>
      <c r="E2749" s="67"/>
      <c r="I2749" s="14"/>
      <c r="P2749" s="14"/>
      <c r="Q2749" s="14"/>
      <c r="S2749" s="14"/>
      <c r="V2749" s="14"/>
      <c r="X2749" s="14"/>
      <c r="Z2749" s="14"/>
      <c r="AB2749" s="66"/>
    </row>
    <row r="2750" spans="2:28" s="65" customFormat="1" ht="15" hidden="1">
      <c r="B2750" s="67"/>
      <c r="C2750" s="67"/>
      <c r="D2750" s="67"/>
      <c r="E2750" s="67"/>
      <c r="I2750" s="14"/>
      <c r="P2750" s="14"/>
      <c r="Q2750" s="14"/>
      <c r="S2750" s="14"/>
      <c r="V2750" s="14"/>
      <c r="X2750" s="14"/>
      <c r="Z2750" s="14"/>
      <c r="AB2750" s="66"/>
    </row>
    <row r="2751" spans="2:28" s="65" customFormat="1" ht="15" hidden="1">
      <c r="B2751" s="67"/>
      <c r="C2751" s="67"/>
      <c r="D2751" s="67"/>
      <c r="E2751" s="67"/>
      <c r="I2751" s="14"/>
      <c r="P2751" s="14"/>
      <c r="Q2751" s="14"/>
      <c r="S2751" s="14"/>
      <c r="V2751" s="14"/>
      <c r="X2751" s="14"/>
      <c r="Z2751" s="14"/>
      <c r="AB2751" s="66"/>
    </row>
    <row r="2752" spans="2:28" s="65" customFormat="1" ht="15" hidden="1">
      <c r="B2752" s="67"/>
      <c r="C2752" s="67"/>
      <c r="D2752" s="67"/>
      <c r="E2752" s="67"/>
      <c r="I2752" s="14"/>
      <c r="P2752" s="14"/>
      <c r="Q2752" s="14"/>
      <c r="S2752" s="14"/>
      <c r="V2752" s="14"/>
      <c r="X2752" s="14"/>
      <c r="Z2752" s="14"/>
      <c r="AB2752" s="66"/>
    </row>
    <row r="2753" spans="2:28" s="65" customFormat="1" ht="15" hidden="1">
      <c r="B2753" s="67"/>
      <c r="C2753" s="67"/>
      <c r="D2753" s="67"/>
      <c r="E2753" s="67"/>
      <c r="I2753" s="14"/>
      <c r="P2753" s="14"/>
      <c r="Q2753" s="14"/>
      <c r="S2753" s="14"/>
      <c r="V2753" s="14"/>
      <c r="X2753" s="14"/>
      <c r="Z2753" s="14"/>
      <c r="AB2753" s="66"/>
    </row>
    <row r="2754" spans="2:28" s="65" customFormat="1" ht="15" hidden="1">
      <c r="B2754" s="67"/>
      <c r="C2754" s="67"/>
      <c r="D2754" s="67"/>
      <c r="E2754" s="67"/>
      <c r="I2754" s="14"/>
      <c r="P2754" s="14"/>
      <c r="Q2754" s="14"/>
      <c r="S2754" s="14"/>
      <c r="V2754" s="14"/>
      <c r="X2754" s="14"/>
      <c r="Z2754" s="14"/>
      <c r="AB2754" s="66"/>
    </row>
    <row r="2755" spans="2:28" s="65" customFormat="1" ht="15" hidden="1">
      <c r="B2755" s="67"/>
      <c r="C2755" s="67"/>
      <c r="D2755" s="67"/>
      <c r="E2755" s="67"/>
      <c r="I2755" s="14"/>
      <c r="P2755" s="14"/>
      <c r="Q2755" s="14"/>
      <c r="S2755" s="14"/>
      <c r="V2755" s="14"/>
      <c r="X2755" s="14"/>
      <c r="Z2755" s="14"/>
      <c r="AB2755" s="66"/>
    </row>
    <row r="2756" spans="2:28" s="65" customFormat="1" ht="15" hidden="1">
      <c r="B2756" s="67"/>
      <c r="C2756" s="67"/>
      <c r="D2756" s="67"/>
      <c r="E2756" s="67"/>
      <c r="I2756" s="14"/>
      <c r="P2756" s="14"/>
      <c r="Q2756" s="14"/>
      <c r="S2756" s="14"/>
      <c r="V2756" s="14"/>
      <c r="X2756" s="14"/>
      <c r="Z2756" s="14"/>
      <c r="AB2756" s="66"/>
    </row>
    <row r="2757" spans="2:28" s="65" customFormat="1" ht="15" hidden="1">
      <c r="B2757" s="67"/>
      <c r="C2757" s="67"/>
      <c r="D2757" s="67"/>
      <c r="E2757" s="67"/>
      <c r="I2757" s="14"/>
      <c r="P2757" s="14"/>
      <c r="Q2757" s="14"/>
      <c r="S2757" s="14"/>
      <c r="V2757" s="14"/>
      <c r="X2757" s="14"/>
      <c r="Z2757" s="14"/>
      <c r="AB2757" s="66"/>
    </row>
    <row r="2758" spans="2:28" s="65" customFormat="1" ht="15" hidden="1">
      <c r="B2758" s="67"/>
      <c r="C2758" s="67"/>
      <c r="D2758" s="67"/>
      <c r="E2758" s="67"/>
      <c r="I2758" s="14"/>
      <c r="P2758" s="14"/>
      <c r="Q2758" s="14"/>
      <c r="S2758" s="14"/>
      <c r="V2758" s="14"/>
      <c r="X2758" s="14"/>
      <c r="Z2758" s="14"/>
      <c r="AB2758" s="66"/>
    </row>
    <row r="2759" spans="2:28" s="65" customFormat="1" ht="15" hidden="1">
      <c r="B2759" s="67"/>
      <c r="C2759" s="67"/>
      <c r="D2759" s="67"/>
      <c r="E2759" s="67"/>
      <c r="I2759" s="14"/>
      <c r="P2759" s="14"/>
      <c r="Q2759" s="14"/>
      <c r="S2759" s="14"/>
      <c r="V2759" s="14"/>
      <c r="X2759" s="14"/>
      <c r="Z2759" s="14"/>
      <c r="AB2759" s="66"/>
    </row>
    <row r="2760" spans="2:28" s="65" customFormat="1" ht="15" hidden="1">
      <c r="B2760" s="67"/>
      <c r="C2760" s="67"/>
      <c r="D2760" s="67"/>
      <c r="E2760" s="67"/>
      <c r="I2760" s="14"/>
      <c r="P2760" s="14"/>
      <c r="Q2760" s="14"/>
      <c r="S2760" s="14"/>
      <c r="V2760" s="14"/>
      <c r="X2760" s="14"/>
      <c r="Z2760" s="14"/>
      <c r="AB2760" s="66"/>
    </row>
    <row r="2761" spans="2:28" s="65" customFormat="1" ht="15" hidden="1">
      <c r="B2761" s="67"/>
      <c r="C2761" s="67"/>
      <c r="D2761" s="67"/>
      <c r="E2761" s="67"/>
      <c r="I2761" s="14"/>
      <c r="P2761" s="14"/>
      <c r="Q2761" s="14"/>
      <c r="S2761" s="14"/>
      <c r="V2761" s="14"/>
      <c r="X2761" s="14"/>
      <c r="Z2761" s="14"/>
      <c r="AB2761" s="66"/>
    </row>
    <row r="2762" spans="2:28" s="65" customFormat="1" ht="15" hidden="1">
      <c r="B2762" s="67"/>
      <c r="C2762" s="67"/>
      <c r="D2762" s="67"/>
      <c r="E2762" s="67"/>
      <c r="I2762" s="14"/>
      <c r="P2762" s="14"/>
      <c r="Q2762" s="14"/>
      <c r="S2762" s="14"/>
      <c r="V2762" s="14"/>
      <c r="X2762" s="14"/>
      <c r="Z2762" s="14"/>
      <c r="AB2762" s="66"/>
    </row>
    <row r="2763" spans="2:28" s="65" customFormat="1" ht="15" hidden="1">
      <c r="B2763" s="67"/>
      <c r="C2763" s="67"/>
      <c r="D2763" s="67"/>
      <c r="E2763" s="67"/>
      <c r="I2763" s="14"/>
      <c r="P2763" s="14"/>
      <c r="Q2763" s="14"/>
      <c r="S2763" s="14"/>
      <c r="V2763" s="14"/>
      <c r="X2763" s="14"/>
      <c r="Z2763" s="14"/>
      <c r="AB2763" s="66"/>
    </row>
    <row r="2764" spans="2:28" s="65" customFormat="1" ht="15" hidden="1">
      <c r="B2764" s="67"/>
      <c r="C2764" s="67"/>
      <c r="D2764" s="67"/>
      <c r="E2764" s="67"/>
      <c r="I2764" s="14"/>
      <c r="P2764" s="14"/>
      <c r="Q2764" s="14"/>
      <c r="S2764" s="14"/>
      <c r="V2764" s="14"/>
      <c r="X2764" s="14"/>
      <c r="Z2764" s="14"/>
      <c r="AB2764" s="66"/>
    </row>
    <row r="2765" spans="2:28" s="65" customFormat="1" ht="15" hidden="1">
      <c r="B2765" s="67"/>
      <c r="C2765" s="67"/>
      <c r="D2765" s="67"/>
      <c r="E2765" s="67"/>
      <c r="I2765" s="14"/>
      <c r="P2765" s="14"/>
      <c r="Q2765" s="14"/>
      <c r="S2765" s="14"/>
      <c r="V2765" s="14"/>
      <c r="X2765" s="14"/>
      <c r="Z2765" s="14"/>
      <c r="AB2765" s="66"/>
    </row>
    <row r="2766" spans="2:28" s="65" customFormat="1" ht="15" hidden="1">
      <c r="B2766" s="67"/>
      <c r="C2766" s="67"/>
      <c r="D2766" s="67"/>
      <c r="E2766" s="67"/>
      <c r="I2766" s="14"/>
      <c r="P2766" s="14"/>
      <c r="Q2766" s="14"/>
      <c r="S2766" s="14"/>
      <c r="V2766" s="14"/>
      <c r="X2766" s="14"/>
      <c r="Z2766" s="14"/>
      <c r="AB2766" s="66"/>
    </row>
    <row r="2767" spans="2:28" s="65" customFormat="1" ht="15" hidden="1">
      <c r="B2767" s="67"/>
      <c r="C2767" s="67"/>
      <c r="D2767" s="67"/>
      <c r="E2767" s="67"/>
      <c r="I2767" s="14"/>
      <c r="P2767" s="14"/>
      <c r="Q2767" s="14"/>
      <c r="S2767" s="14"/>
      <c r="V2767" s="14"/>
      <c r="X2767" s="14"/>
      <c r="Z2767" s="14"/>
      <c r="AB2767" s="66"/>
    </row>
    <row r="2768" spans="2:28" s="65" customFormat="1" ht="15" hidden="1">
      <c r="B2768" s="67"/>
      <c r="C2768" s="67"/>
      <c r="D2768" s="67"/>
      <c r="E2768" s="67"/>
      <c r="I2768" s="14"/>
      <c r="P2768" s="14"/>
      <c r="Q2768" s="14"/>
      <c r="S2768" s="14"/>
      <c r="V2768" s="14"/>
      <c r="X2768" s="14"/>
      <c r="Z2768" s="14"/>
      <c r="AB2768" s="66"/>
    </row>
    <row r="2769" spans="2:28" s="65" customFormat="1" ht="15" hidden="1">
      <c r="B2769" s="67"/>
      <c r="C2769" s="67"/>
      <c r="D2769" s="67"/>
      <c r="E2769" s="67"/>
      <c r="I2769" s="14"/>
      <c r="P2769" s="14"/>
      <c r="Q2769" s="14"/>
      <c r="S2769" s="14"/>
      <c r="V2769" s="14"/>
      <c r="X2769" s="14"/>
      <c r="Z2769" s="14"/>
      <c r="AB2769" s="66"/>
    </row>
    <row r="2770" spans="2:28" s="65" customFormat="1" ht="15" hidden="1">
      <c r="B2770" s="67"/>
      <c r="C2770" s="67"/>
      <c r="D2770" s="67"/>
      <c r="E2770" s="67"/>
      <c r="I2770" s="14"/>
      <c r="P2770" s="14"/>
      <c r="Q2770" s="14"/>
      <c r="S2770" s="14"/>
      <c r="V2770" s="14"/>
      <c r="X2770" s="14"/>
      <c r="Z2770" s="14"/>
      <c r="AB2770" s="66"/>
    </row>
    <row r="2771" spans="2:28" s="65" customFormat="1" ht="15" hidden="1">
      <c r="B2771" s="67"/>
      <c r="C2771" s="67"/>
      <c r="D2771" s="67"/>
      <c r="E2771" s="67"/>
      <c r="I2771" s="14"/>
      <c r="P2771" s="14"/>
      <c r="Q2771" s="14"/>
      <c r="S2771" s="14"/>
      <c r="V2771" s="14"/>
      <c r="X2771" s="14"/>
      <c r="Z2771" s="14"/>
      <c r="AB2771" s="66"/>
    </row>
    <row r="2772" spans="2:28" s="65" customFormat="1" ht="15" hidden="1">
      <c r="B2772" s="67"/>
      <c r="C2772" s="67"/>
      <c r="D2772" s="67"/>
      <c r="E2772" s="67"/>
      <c r="I2772" s="14"/>
      <c r="P2772" s="14"/>
      <c r="Q2772" s="14"/>
      <c r="S2772" s="14"/>
      <c r="V2772" s="14"/>
      <c r="X2772" s="14"/>
      <c r="Z2772" s="14"/>
      <c r="AB2772" s="66"/>
    </row>
    <row r="2773" spans="2:28" s="65" customFormat="1" ht="15" hidden="1">
      <c r="B2773" s="67"/>
      <c r="C2773" s="67"/>
      <c r="D2773" s="67"/>
      <c r="E2773" s="67"/>
      <c r="I2773" s="14"/>
      <c r="P2773" s="14"/>
      <c r="Q2773" s="14"/>
      <c r="S2773" s="14"/>
      <c r="V2773" s="14"/>
      <c r="X2773" s="14"/>
      <c r="Z2773" s="14"/>
      <c r="AB2773" s="66"/>
    </row>
    <row r="2774" spans="2:28" s="65" customFormat="1" ht="15" hidden="1">
      <c r="B2774" s="67"/>
      <c r="C2774" s="67"/>
      <c r="D2774" s="67"/>
      <c r="E2774" s="67"/>
      <c r="I2774" s="14"/>
      <c r="P2774" s="14"/>
      <c r="Q2774" s="14"/>
      <c r="S2774" s="14"/>
      <c r="V2774" s="14"/>
      <c r="X2774" s="14"/>
      <c r="Z2774" s="14"/>
      <c r="AB2774" s="66"/>
    </row>
    <row r="2775" spans="2:28" s="65" customFormat="1" ht="15" hidden="1">
      <c r="B2775" s="67"/>
      <c r="C2775" s="67"/>
      <c r="D2775" s="67"/>
      <c r="E2775" s="67"/>
      <c r="I2775" s="14"/>
      <c r="P2775" s="14"/>
      <c r="Q2775" s="14"/>
      <c r="S2775" s="14"/>
      <c r="V2775" s="14"/>
      <c r="X2775" s="14"/>
      <c r="Z2775" s="14"/>
      <c r="AB2775" s="66"/>
    </row>
    <row r="2776" spans="2:28" s="65" customFormat="1" ht="15" hidden="1">
      <c r="B2776" s="67"/>
      <c r="C2776" s="67"/>
      <c r="D2776" s="67"/>
      <c r="E2776" s="67"/>
      <c r="I2776" s="14"/>
      <c r="P2776" s="14"/>
      <c r="Q2776" s="14"/>
      <c r="S2776" s="14"/>
      <c r="V2776" s="14"/>
      <c r="X2776" s="14"/>
      <c r="Z2776" s="14"/>
      <c r="AB2776" s="66"/>
    </row>
    <row r="2777" spans="2:28" s="65" customFormat="1" ht="15" hidden="1">
      <c r="B2777" s="67"/>
      <c r="C2777" s="67"/>
      <c r="D2777" s="67"/>
      <c r="E2777" s="67"/>
      <c r="I2777" s="14"/>
      <c r="P2777" s="14"/>
      <c r="Q2777" s="14"/>
      <c r="S2777" s="14"/>
      <c r="V2777" s="14"/>
      <c r="X2777" s="14"/>
      <c r="Z2777" s="14"/>
      <c r="AB2777" s="66"/>
    </row>
    <row r="2778" spans="2:28" s="65" customFormat="1" ht="15" hidden="1">
      <c r="B2778" s="67"/>
      <c r="C2778" s="67"/>
      <c r="D2778" s="67"/>
      <c r="E2778" s="67"/>
      <c r="I2778" s="14"/>
      <c r="P2778" s="14"/>
      <c r="Q2778" s="14"/>
      <c r="S2778" s="14"/>
      <c r="V2778" s="14"/>
      <c r="X2778" s="14"/>
      <c r="Z2778" s="14"/>
      <c r="AB2778" s="66"/>
    </row>
    <row r="2779" spans="2:28" s="65" customFormat="1" ht="15" hidden="1">
      <c r="B2779" s="67"/>
      <c r="C2779" s="67"/>
      <c r="D2779" s="67"/>
      <c r="E2779" s="67"/>
      <c r="I2779" s="14"/>
      <c r="P2779" s="14"/>
      <c r="Q2779" s="14"/>
      <c r="S2779" s="14"/>
      <c r="V2779" s="14"/>
      <c r="X2779" s="14"/>
      <c r="Z2779" s="14"/>
      <c r="AB2779" s="66"/>
    </row>
    <row r="2780" spans="2:28" s="65" customFormat="1" ht="15" hidden="1">
      <c r="B2780" s="67"/>
      <c r="C2780" s="67"/>
      <c r="D2780" s="67"/>
      <c r="E2780" s="67"/>
      <c r="I2780" s="14"/>
      <c r="P2780" s="14"/>
      <c r="Q2780" s="14"/>
      <c r="S2780" s="14"/>
      <c r="V2780" s="14"/>
      <c r="X2780" s="14"/>
      <c r="Z2780" s="14"/>
      <c r="AB2780" s="66"/>
    </row>
    <row r="2781" spans="2:28" s="65" customFormat="1" ht="15" hidden="1">
      <c r="B2781" s="67"/>
      <c r="C2781" s="67"/>
      <c r="D2781" s="67"/>
      <c r="E2781" s="67"/>
      <c r="I2781" s="14"/>
      <c r="P2781" s="14"/>
      <c r="Q2781" s="14"/>
      <c r="S2781" s="14"/>
      <c r="V2781" s="14"/>
      <c r="X2781" s="14"/>
      <c r="Z2781" s="14"/>
      <c r="AB2781" s="66"/>
    </row>
    <row r="2782" spans="2:28" s="65" customFormat="1" ht="15" hidden="1">
      <c r="B2782" s="67"/>
      <c r="C2782" s="67"/>
      <c r="D2782" s="67"/>
      <c r="E2782" s="67"/>
      <c r="I2782" s="14"/>
      <c r="P2782" s="14"/>
      <c r="Q2782" s="14"/>
      <c r="S2782" s="14"/>
      <c r="V2782" s="14"/>
      <c r="X2782" s="14"/>
      <c r="Z2782" s="14"/>
      <c r="AB2782" s="66"/>
    </row>
    <row r="2783" spans="2:28" s="65" customFormat="1" ht="15" hidden="1">
      <c r="B2783" s="67"/>
      <c r="C2783" s="67"/>
      <c r="D2783" s="67"/>
      <c r="E2783" s="67"/>
      <c r="I2783" s="14"/>
      <c r="P2783" s="14"/>
      <c r="Q2783" s="14"/>
      <c r="S2783" s="14"/>
      <c r="V2783" s="14"/>
      <c r="X2783" s="14"/>
      <c r="Z2783" s="14"/>
      <c r="AB2783" s="66"/>
    </row>
    <row r="2784" spans="2:28" s="65" customFormat="1" ht="15" hidden="1">
      <c r="B2784" s="67"/>
      <c r="C2784" s="67"/>
      <c r="D2784" s="67"/>
      <c r="E2784" s="67"/>
      <c r="I2784" s="14"/>
      <c r="P2784" s="14"/>
      <c r="Q2784" s="14"/>
      <c r="S2784" s="14"/>
      <c r="V2784" s="14"/>
      <c r="X2784" s="14"/>
      <c r="Z2784" s="14"/>
      <c r="AB2784" s="66"/>
    </row>
    <row r="2785" spans="2:28" s="65" customFormat="1" ht="15" hidden="1">
      <c r="B2785" s="67"/>
      <c r="C2785" s="67"/>
      <c r="D2785" s="67"/>
      <c r="E2785" s="67"/>
      <c r="I2785" s="14"/>
      <c r="P2785" s="14"/>
      <c r="Q2785" s="14"/>
      <c r="S2785" s="14"/>
      <c r="V2785" s="14"/>
      <c r="X2785" s="14"/>
      <c r="Z2785" s="14"/>
      <c r="AB2785" s="66"/>
    </row>
    <row r="2786" spans="2:28" s="65" customFormat="1" ht="15" hidden="1">
      <c r="B2786" s="67"/>
      <c r="C2786" s="67"/>
      <c r="D2786" s="67"/>
      <c r="E2786" s="67"/>
      <c r="I2786" s="14"/>
      <c r="P2786" s="14"/>
      <c r="Q2786" s="14"/>
      <c r="S2786" s="14"/>
      <c r="V2786" s="14"/>
      <c r="X2786" s="14"/>
      <c r="Z2786" s="14"/>
      <c r="AB2786" s="66"/>
    </row>
    <row r="2787" spans="2:28" s="65" customFormat="1" ht="15" hidden="1">
      <c r="B2787" s="67"/>
      <c r="C2787" s="67"/>
      <c r="D2787" s="67"/>
      <c r="E2787" s="67"/>
      <c r="I2787" s="14"/>
      <c r="P2787" s="14"/>
      <c r="Q2787" s="14"/>
      <c r="S2787" s="14"/>
      <c r="V2787" s="14"/>
      <c r="X2787" s="14"/>
      <c r="Z2787" s="14"/>
      <c r="AB2787" s="66"/>
    </row>
    <row r="2788" spans="2:28" s="65" customFormat="1" ht="15" hidden="1">
      <c r="B2788" s="67"/>
      <c r="C2788" s="67"/>
      <c r="D2788" s="67"/>
      <c r="E2788" s="67"/>
      <c r="I2788" s="14"/>
      <c r="P2788" s="14"/>
      <c r="Q2788" s="14"/>
      <c r="S2788" s="14"/>
      <c r="V2788" s="14"/>
      <c r="X2788" s="14"/>
      <c r="Z2788" s="14"/>
      <c r="AB2788" s="66"/>
    </row>
    <row r="2789" spans="2:28" s="65" customFormat="1" ht="15" hidden="1">
      <c r="B2789" s="67"/>
      <c r="C2789" s="67"/>
      <c r="D2789" s="67"/>
      <c r="E2789" s="67"/>
      <c r="I2789" s="14"/>
      <c r="P2789" s="14"/>
      <c r="Q2789" s="14"/>
      <c r="S2789" s="14"/>
      <c r="V2789" s="14"/>
      <c r="X2789" s="14"/>
      <c r="Z2789" s="14"/>
      <c r="AB2789" s="66"/>
    </row>
    <row r="2790" spans="2:28" s="65" customFormat="1" ht="15" hidden="1">
      <c r="B2790" s="67"/>
      <c r="C2790" s="67"/>
      <c r="D2790" s="67"/>
      <c r="E2790" s="67"/>
      <c r="I2790" s="14"/>
      <c r="P2790" s="14"/>
      <c r="Q2790" s="14"/>
      <c r="S2790" s="14"/>
      <c r="V2790" s="14"/>
      <c r="X2790" s="14"/>
      <c r="Z2790" s="14"/>
      <c r="AB2790" s="66"/>
    </row>
    <row r="2791" spans="2:28" s="65" customFormat="1" ht="15" hidden="1">
      <c r="B2791" s="67"/>
      <c r="C2791" s="67"/>
      <c r="D2791" s="67"/>
      <c r="E2791" s="67"/>
      <c r="I2791" s="14"/>
      <c r="P2791" s="14"/>
      <c r="Q2791" s="14"/>
      <c r="S2791" s="14"/>
      <c r="V2791" s="14"/>
      <c r="X2791" s="14"/>
      <c r="Z2791" s="14"/>
      <c r="AB2791" s="66"/>
    </row>
    <row r="2792" spans="2:28" s="65" customFormat="1" ht="15" hidden="1">
      <c r="B2792" s="67"/>
      <c r="C2792" s="67"/>
      <c r="D2792" s="67"/>
      <c r="E2792" s="67"/>
      <c r="I2792" s="14"/>
      <c r="P2792" s="14"/>
      <c r="Q2792" s="14"/>
      <c r="S2792" s="14"/>
      <c r="V2792" s="14"/>
      <c r="X2792" s="14"/>
      <c r="Z2792" s="14"/>
      <c r="AB2792" s="66"/>
    </row>
    <row r="2793" spans="2:28" s="65" customFormat="1" ht="15" hidden="1">
      <c r="B2793" s="67"/>
      <c r="C2793" s="67"/>
      <c r="D2793" s="67"/>
      <c r="E2793" s="67"/>
      <c r="I2793" s="14"/>
      <c r="P2793" s="14"/>
      <c r="Q2793" s="14"/>
      <c r="S2793" s="14"/>
      <c r="V2793" s="14"/>
      <c r="X2793" s="14"/>
      <c r="Z2793" s="14"/>
      <c r="AB2793" s="66"/>
    </row>
    <row r="2794" spans="2:28" s="65" customFormat="1" ht="15" hidden="1">
      <c r="B2794" s="67"/>
      <c r="C2794" s="67"/>
      <c r="D2794" s="67"/>
      <c r="E2794" s="67"/>
      <c r="I2794" s="14"/>
      <c r="P2794" s="14"/>
      <c r="Q2794" s="14"/>
      <c r="S2794" s="14"/>
      <c r="V2794" s="14"/>
      <c r="X2794" s="14"/>
      <c r="Z2794" s="14"/>
      <c r="AB2794" s="66"/>
    </row>
    <row r="2795" spans="2:28" s="65" customFormat="1" ht="15" hidden="1">
      <c r="B2795" s="67"/>
      <c r="C2795" s="67"/>
      <c r="D2795" s="67"/>
      <c r="E2795" s="67"/>
      <c r="I2795" s="14"/>
      <c r="P2795" s="14"/>
      <c r="Q2795" s="14"/>
      <c r="S2795" s="14"/>
      <c r="V2795" s="14"/>
      <c r="X2795" s="14"/>
      <c r="Z2795" s="14"/>
      <c r="AB2795" s="66"/>
    </row>
    <row r="2796" spans="2:28" s="65" customFormat="1" ht="15" hidden="1">
      <c r="B2796" s="67"/>
      <c r="C2796" s="67"/>
      <c r="D2796" s="67"/>
      <c r="E2796" s="67"/>
      <c r="I2796" s="14"/>
      <c r="P2796" s="14"/>
      <c r="Q2796" s="14"/>
      <c r="S2796" s="14"/>
      <c r="V2796" s="14"/>
      <c r="X2796" s="14"/>
      <c r="Z2796" s="14"/>
      <c r="AB2796" s="66"/>
    </row>
    <row r="2797" spans="2:28" s="65" customFormat="1" ht="15" hidden="1">
      <c r="B2797" s="67"/>
      <c r="C2797" s="67"/>
      <c r="D2797" s="67"/>
      <c r="E2797" s="67"/>
      <c r="I2797" s="14"/>
      <c r="P2797" s="14"/>
      <c r="Q2797" s="14"/>
      <c r="S2797" s="14"/>
      <c r="V2797" s="14"/>
      <c r="X2797" s="14"/>
      <c r="Z2797" s="14"/>
      <c r="AB2797" s="66"/>
    </row>
    <row r="2798" spans="2:28" s="65" customFormat="1" ht="15" hidden="1">
      <c r="B2798" s="67"/>
      <c r="C2798" s="67"/>
      <c r="D2798" s="67"/>
      <c r="E2798" s="67"/>
      <c r="I2798" s="14"/>
      <c r="P2798" s="14"/>
      <c r="Q2798" s="14"/>
      <c r="S2798" s="14"/>
      <c r="V2798" s="14"/>
      <c r="X2798" s="14"/>
      <c r="Z2798" s="14"/>
      <c r="AB2798" s="66"/>
    </row>
    <row r="2799" spans="2:28" s="65" customFormat="1" ht="15" hidden="1">
      <c r="B2799" s="67"/>
      <c r="C2799" s="67"/>
      <c r="D2799" s="67"/>
      <c r="E2799" s="67"/>
      <c r="I2799" s="14"/>
      <c r="P2799" s="14"/>
      <c r="Q2799" s="14"/>
      <c r="S2799" s="14"/>
      <c r="V2799" s="14"/>
      <c r="X2799" s="14"/>
      <c r="Z2799" s="14"/>
      <c r="AB2799" s="66"/>
    </row>
    <row r="2800" spans="2:28" s="65" customFormat="1" ht="15" hidden="1">
      <c r="B2800" s="67"/>
      <c r="C2800" s="67"/>
      <c r="D2800" s="67"/>
      <c r="E2800" s="67"/>
      <c r="I2800" s="14"/>
      <c r="P2800" s="14"/>
      <c r="Q2800" s="14"/>
      <c r="S2800" s="14"/>
      <c r="V2800" s="14"/>
      <c r="X2800" s="14"/>
      <c r="Z2800" s="14"/>
      <c r="AB2800" s="66"/>
    </row>
    <row r="2801" spans="2:28" s="65" customFormat="1" ht="15" hidden="1">
      <c r="B2801" s="67"/>
      <c r="C2801" s="67"/>
      <c r="D2801" s="67"/>
      <c r="E2801" s="67"/>
      <c r="I2801" s="14"/>
      <c r="P2801" s="14"/>
      <c r="Q2801" s="14"/>
      <c r="S2801" s="14"/>
      <c r="V2801" s="14"/>
      <c r="X2801" s="14"/>
      <c r="Z2801" s="14"/>
      <c r="AB2801" s="66"/>
    </row>
    <row r="2802" spans="2:28" s="65" customFormat="1" ht="15" hidden="1">
      <c r="B2802" s="67"/>
      <c r="C2802" s="67"/>
      <c r="D2802" s="67"/>
      <c r="E2802" s="67"/>
      <c r="I2802" s="14"/>
      <c r="P2802" s="14"/>
      <c r="Q2802" s="14"/>
      <c r="S2802" s="14"/>
      <c r="V2802" s="14"/>
      <c r="X2802" s="14"/>
      <c r="Z2802" s="14"/>
      <c r="AB2802" s="66"/>
    </row>
    <row r="2803" spans="2:28" s="65" customFormat="1" ht="15" hidden="1">
      <c r="B2803" s="67"/>
      <c r="C2803" s="67"/>
      <c r="D2803" s="67"/>
      <c r="E2803" s="67"/>
      <c r="I2803" s="14"/>
      <c r="P2803" s="14"/>
      <c r="Q2803" s="14"/>
      <c r="S2803" s="14"/>
      <c r="V2803" s="14"/>
      <c r="X2803" s="14"/>
      <c r="Z2803" s="14"/>
      <c r="AB2803" s="66"/>
    </row>
    <row r="2804" spans="2:28" s="65" customFormat="1" ht="15" hidden="1">
      <c r="B2804" s="67"/>
      <c r="C2804" s="67"/>
      <c r="D2804" s="67"/>
      <c r="E2804" s="67"/>
      <c r="I2804" s="14"/>
      <c r="P2804" s="14"/>
      <c r="Q2804" s="14"/>
      <c r="S2804" s="14"/>
      <c r="V2804" s="14"/>
      <c r="X2804" s="14"/>
      <c r="Z2804" s="14"/>
      <c r="AB2804" s="66"/>
    </row>
    <row r="2805" spans="2:28" s="65" customFormat="1" ht="15" hidden="1">
      <c r="B2805" s="67"/>
      <c r="C2805" s="67"/>
      <c r="D2805" s="67"/>
      <c r="E2805" s="67"/>
      <c r="I2805" s="14"/>
      <c r="P2805" s="14"/>
      <c r="Q2805" s="14"/>
      <c r="S2805" s="14"/>
      <c r="V2805" s="14"/>
      <c r="X2805" s="14"/>
      <c r="Z2805" s="14"/>
      <c r="AB2805" s="66"/>
    </row>
    <row r="2806" spans="2:28" s="65" customFormat="1" ht="15" hidden="1">
      <c r="B2806" s="67"/>
      <c r="C2806" s="67"/>
      <c r="D2806" s="67"/>
      <c r="E2806" s="67"/>
      <c r="I2806" s="14"/>
      <c r="P2806" s="14"/>
      <c r="Q2806" s="14"/>
      <c r="S2806" s="14"/>
      <c r="V2806" s="14"/>
      <c r="X2806" s="14"/>
      <c r="Z2806" s="14"/>
      <c r="AB2806" s="66"/>
    </row>
    <row r="2807" spans="2:28" s="65" customFormat="1" ht="15" hidden="1">
      <c r="B2807" s="67"/>
      <c r="C2807" s="67"/>
      <c r="D2807" s="67"/>
      <c r="E2807" s="67"/>
      <c r="I2807" s="14"/>
      <c r="P2807" s="14"/>
      <c r="Q2807" s="14"/>
      <c r="S2807" s="14"/>
      <c r="V2807" s="14"/>
      <c r="X2807" s="14"/>
      <c r="Z2807" s="14"/>
      <c r="AB2807" s="66"/>
    </row>
    <row r="2808" spans="2:28" s="65" customFormat="1" ht="15" hidden="1">
      <c r="B2808" s="67"/>
      <c r="C2808" s="67"/>
      <c r="D2808" s="67"/>
      <c r="E2808" s="67"/>
      <c r="I2808" s="14"/>
      <c r="P2808" s="14"/>
      <c r="Q2808" s="14"/>
      <c r="S2808" s="14"/>
      <c r="V2808" s="14"/>
      <c r="X2808" s="14"/>
      <c r="Z2808" s="14"/>
      <c r="AB2808" s="66"/>
    </row>
    <row r="2809" spans="2:28" s="65" customFormat="1" ht="15" hidden="1">
      <c r="B2809" s="67"/>
      <c r="C2809" s="67"/>
      <c r="D2809" s="67"/>
      <c r="E2809" s="67"/>
      <c r="I2809" s="14"/>
      <c r="P2809" s="14"/>
      <c r="Q2809" s="14"/>
      <c r="S2809" s="14"/>
      <c r="V2809" s="14"/>
      <c r="X2809" s="14"/>
      <c r="Z2809" s="14"/>
      <c r="AB2809" s="66"/>
    </row>
    <row r="2810" spans="2:28" s="65" customFormat="1" ht="15" hidden="1">
      <c r="B2810" s="67"/>
      <c r="C2810" s="67"/>
      <c r="D2810" s="67"/>
      <c r="E2810" s="67"/>
      <c r="I2810" s="14"/>
      <c r="P2810" s="14"/>
      <c r="Q2810" s="14"/>
      <c r="S2810" s="14"/>
      <c r="V2810" s="14"/>
      <c r="X2810" s="14"/>
      <c r="Z2810" s="14"/>
      <c r="AB2810" s="66"/>
    </row>
    <row r="2811" spans="2:28" s="65" customFormat="1" ht="15" hidden="1">
      <c r="B2811" s="67"/>
      <c r="C2811" s="67"/>
      <c r="D2811" s="67"/>
      <c r="E2811" s="67"/>
      <c r="I2811" s="14"/>
      <c r="P2811" s="14"/>
      <c r="Q2811" s="14"/>
      <c r="S2811" s="14"/>
      <c r="V2811" s="14"/>
      <c r="X2811" s="14"/>
      <c r="Z2811" s="14"/>
      <c r="AB2811" s="66"/>
    </row>
    <row r="2812" spans="2:28" s="65" customFormat="1" ht="15" hidden="1">
      <c r="B2812" s="67"/>
      <c r="C2812" s="67"/>
      <c r="D2812" s="67"/>
      <c r="E2812" s="67"/>
      <c r="I2812" s="14"/>
      <c r="P2812" s="14"/>
      <c r="Q2812" s="14"/>
      <c r="S2812" s="14"/>
      <c r="V2812" s="14"/>
      <c r="X2812" s="14"/>
      <c r="Z2812" s="14"/>
      <c r="AB2812" s="66"/>
    </row>
    <row r="2813" spans="2:28" s="65" customFormat="1" ht="15" hidden="1">
      <c r="B2813" s="67"/>
      <c r="C2813" s="67"/>
      <c r="D2813" s="67"/>
      <c r="E2813" s="67"/>
      <c r="I2813" s="14"/>
      <c r="P2813" s="14"/>
      <c r="Q2813" s="14"/>
      <c r="S2813" s="14"/>
      <c r="V2813" s="14"/>
      <c r="X2813" s="14"/>
      <c r="Z2813" s="14"/>
      <c r="AB2813" s="66"/>
    </row>
    <row r="2814" spans="2:28" s="65" customFormat="1" ht="15" hidden="1">
      <c r="B2814" s="67"/>
      <c r="C2814" s="67"/>
      <c r="D2814" s="67"/>
      <c r="E2814" s="67"/>
      <c r="I2814" s="14"/>
      <c r="P2814" s="14"/>
      <c r="Q2814" s="14"/>
      <c r="S2814" s="14"/>
      <c r="V2814" s="14"/>
      <c r="X2814" s="14"/>
      <c r="Z2814" s="14"/>
      <c r="AB2814" s="66"/>
    </row>
    <row r="2815" spans="2:28" s="65" customFormat="1" ht="15" hidden="1">
      <c r="B2815" s="67"/>
      <c r="C2815" s="67"/>
      <c r="D2815" s="67"/>
      <c r="E2815" s="67"/>
      <c r="I2815" s="14"/>
      <c r="P2815" s="14"/>
      <c r="Q2815" s="14"/>
      <c r="S2815" s="14"/>
      <c r="V2815" s="14"/>
      <c r="X2815" s="14"/>
      <c r="Z2815" s="14"/>
      <c r="AB2815" s="66"/>
    </row>
    <row r="2816" spans="2:28" s="65" customFormat="1" ht="15" hidden="1">
      <c r="B2816" s="67"/>
      <c r="C2816" s="67"/>
      <c r="D2816" s="67"/>
      <c r="E2816" s="67"/>
      <c r="I2816" s="14"/>
      <c r="P2816" s="14"/>
      <c r="Q2816" s="14"/>
      <c r="S2816" s="14"/>
      <c r="V2816" s="14"/>
      <c r="X2816" s="14"/>
      <c r="Z2816" s="14"/>
      <c r="AB2816" s="66"/>
    </row>
    <row r="2817" spans="2:28" s="65" customFormat="1" ht="15" hidden="1">
      <c r="B2817" s="67"/>
      <c r="C2817" s="67"/>
      <c r="D2817" s="67"/>
      <c r="E2817" s="67"/>
      <c r="I2817" s="14"/>
      <c r="P2817" s="14"/>
      <c r="Q2817" s="14"/>
      <c r="S2817" s="14"/>
      <c r="V2817" s="14"/>
      <c r="X2817" s="14"/>
      <c r="Z2817" s="14"/>
      <c r="AB2817" s="66"/>
    </row>
    <row r="2818" spans="2:28" s="65" customFormat="1" ht="15" hidden="1">
      <c r="B2818" s="67"/>
      <c r="C2818" s="67"/>
      <c r="D2818" s="67"/>
      <c r="E2818" s="67"/>
      <c r="I2818" s="14"/>
      <c r="P2818" s="14"/>
      <c r="Q2818" s="14"/>
      <c r="S2818" s="14"/>
      <c r="V2818" s="14"/>
      <c r="X2818" s="14"/>
      <c r="Z2818" s="14"/>
      <c r="AB2818" s="66"/>
    </row>
    <row r="2819" spans="2:28" s="65" customFormat="1" ht="15" hidden="1">
      <c r="B2819" s="67"/>
      <c r="C2819" s="67"/>
      <c r="D2819" s="67"/>
      <c r="E2819" s="67"/>
      <c r="I2819" s="14"/>
      <c r="P2819" s="14"/>
      <c r="Q2819" s="14"/>
      <c r="S2819" s="14"/>
      <c r="V2819" s="14"/>
      <c r="X2819" s="14"/>
      <c r="Z2819" s="14"/>
      <c r="AB2819" s="66"/>
    </row>
    <row r="2820" spans="2:28" s="65" customFormat="1" ht="15" hidden="1">
      <c r="B2820" s="67"/>
      <c r="C2820" s="67"/>
      <c r="D2820" s="67"/>
      <c r="E2820" s="67"/>
      <c r="I2820" s="14"/>
      <c r="P2820" s="14"/>
      <c r="Q2820" s="14"/>
      <c r="S2820" s="14"/>
      <c r="V2820" s="14"/>
      <c r="X2820" s="14"/>
      <c r="Z2820" s="14"/>
      <c r="AB2820" s="66"/>
    </row>
    <row r="2821" spans="2:28" s="65" customFormat="1" ht="15" hidden="1">
      <c r="B2821" s="67"/>
      <c r="C2821" s="67"/>
      <c r="D2821" s="67"/>
      <c r="E2821" s="67"/>
      <c r="I2821" s="14"/>
      <c r="P2821" s="14"/>
      <c r="Q2821" s="14"/>
      <c r="S2821" s="14"/>
      <c r="V2821" s="14"/>
      <c r="X2821" s="14"/>
      <c r="Z2821" s="14"/>
      <c r="AB2821" s="66"/>
    </row>
    <row r="2822" spans="2:28" s="65" customFormat="1" ht="15" hidden="1">
      <c r="B2822" s="67"/>
      <c r="C2822" s="67"/>
      <c r="D2822" s="67"/>
      <c r="E2822" s="67"/>
      <c r="I2822" s="14"/>
      <c r="P2822" s="14"/>
      <c r="Q2822" s="14"/>
      <c r="S2822" s="14"/>
      <c r="V2822" s="14"/>
      <c r="X2822" s="14"/>
      <c r="Z2822" s="14"/>
      <c r="AB2822" s="66"/>
    </row>
    <row r="2823" spans="2:28" s="65" customFormat="1" ht="15" hidden="1">
      <c r="B2823" s="67"/>
      <c r="C2823" s="67"/>
      <c r="D2823" s="67"/>
      <c r="E2823" s="67"/>
      <c r="I2823" s="14"/>
      <c r="P2823" s="14"/>
      <c r="Q2823" s="14"/>
      <c r="S2823" s="14"/>
      <c r="V2823" s="14"/>
      <c r="X2823" s="14"/>
      <c r="Z2823" s="14"/>
      <c r="AB2823" s="66"/>
    </row>
    <row r="2824" spans="2:28" s="65" customFormat="1" ht="15" hidden="1">
      <c r="B2824" s="67"/>
      <c r="C2824" s="67"/>
      <c r="D2824" s="67"/>
      <c r="E2824" s="67"/>
      <c r="I2824" s="14"/>
      <c r="P2824" s="14"/>
      <c r="Q2824" s="14"/>
      <c r="S2824" s="14"/>
      <c r="V2824" s="14"/>
      <c r="X2824" s="14"/>
      <c r="Z2824" s="14"/>
      <c r="AB2824" s="66"/>
    </row>
    <row r="2825" spans="2:28" s="65" customFormat="1" ht="15" hidden="1">
      <c r="B2825" s="67"/>
      <c r="C2825" s="67"/>
      <c r="D2825" s="67"/>
      <c r="E2825" s="67"/>
      <c r="I2825" s="14"/>
      <c r="P2825" s="14"/>
      <c r="Q2825" s="14"/>
      <c r="S2825" s="14"/>
      <c r="V2825" s="14"/>
      <c r="X2825" s="14"/>
      <c r="Z2825" s="14"/>
      <c r="AB2825" s="66"/>
    </row>
    <row r="2826" spans="2:28" s="65" customFormat="1" ht="15" hidden="1">
      <c r="B2826" s="67"/>
      <c r="C2826" s="67"/>
      <c r="D2826" s="67"/>
      <c r="E2826" s="67"/>
      <c r="I2826" s="14"/>
      <c r="P2826" s="14"/>
      <c r="Q2826" s="14"/>
      <c r="S2826" s="14"/>
      <c r="V2826" s="14"/>
      <c r="X2826" s="14"/>
      <c r="Z2826" s="14"/>
      <c r="AB2826" s="66"/>
    </row>
    <row r="2827" spans="2:28" s="65" customFormat="1" ht="15" hidden="1">
      <c r="B2827" s="67"/>
      <c r="C2827" s="67"/>
      <c r="D2827" s="67"/>
      <c r="E2827" s="67"/>
      <c r="I2827" s="14"/>
      <c r="P2827" s="14"/>
      <c r="Q2827" s="14"/>
      <c r="S2827" s="14"/>
      <c r="V2827" s="14"/>
      <c r="X2827" s="14"/>
      <c r="Z2827" s="14"/>
      <c r="AB2827" s="66"/>
    </row>
    <row r="2828" spans="2:28" s="65" customFormat="1" ht="15" hidden="1">
      <c r="B2828" s="67"/>
      <c r="C2828" s="67"/>
      <c r="D2828" s="67"/>
      <c r="E2828" s="67"/>
      <c r="I2828" s="14"/>
      <c r="P2828" s="14"/>
      <c r="Q2828" s="14"/>
      <c r="S2828" s="14"/>
      <c r="V2828" s="14"/>
      <c r="X2828" s="14"/>
      <c r="Z2828" s="14"/>
      <c r="AB2828" s="66"/>
    </row>
    <row r="2829" spans="2:28" s="65" customFormat="1" ht="15" hidden="1">
      <c r="B2829" s="67"/>
      <c r="C2829" s="67"/>
      <c r="D2829" s="67"/>
      <c r="E2829" s="67"/>
      <c r="I2829" s="14"/>
      <c r="P2829" s="14"/>
      <c r="Q2829" s="14"/>
      <c r="S2829" s="14"/>
      <c r="V2829" s="14"/>
      <c r="X2829" s="14"/>
      <c r="Z2829" s="14"/>
      <c r="AB2829" s="66"/>
    </row>
    <row r="2830" spans="2:28" s="65" customFormat="1" ht="15" hidden="1">
      <c r="B2830" s="67"/>
      <c r="C2830" s="67"/>
      <c r="D2830" s="67"/>
      <c r="E2830" s="67"/>
      <c r="I2830" s="14"/>
      <c r="P2830" s="14"/>
      <c r="Q2830" s="14"/>
      <c r="S2830" s="14"/>
      <c r="V2830" s="14"/>
      <c r="X2830" s="14"/>
      <c r="Z2830" s="14"/>
      <c r="AB2830" s="66"/>
    </row>
    <row r="2831" spans="2:28" s="65" customFormat="1" ht="15" hidden="1">
      <c r="B2831" s="67"/>
      <c r="C2831" s="67"/>
      <c r="D2831" s="67"/>
      <c r="E2831" s="67"/>
      <c r="I2831" s="14"/>
      <c r="P2831" s="14"/>
      <c r="Q2831" s="14"/>
      <c r="S2831" s="14"/>
      <c r="V2831" s="14"/>
      <c r="X2831" s="14"/>
      <c r="Z2831" s="14"/>
      <c r="AB2831" s="66"/>
    </row>
    <row r="2832" spans="2:28" s="65" customFormat="1" ht="15" hidden="1">
      <c r="B2832" s="67"/>
      <c r="C2832" s="67"/>
      <c r="D2832" s="67"/>
      <c r="E2832" s="67"/>
      <c r="I2832" s="14"/>
      <c r="P2832" s="14"/>
      <c r="Q2832" s="14"/>
      <c r="S2832" s="14"/>
      <c r="V2832" s="14"/>
      <c r="X2832" s="14"/>
      <c r="Z2832" s="14"/>
      <c r="AB2832" s="66"/>
    </row>
    <row r="2833" spans="2:28" s="65" customFormat="1" ht="15" hidden="1">
      <c r="B2833" s="67"/>
      <c r="C2833" s="67"/>
      <c r="D2833" s="67"/>
      <c r="E2833" s="67"/>
      <c r="I2833" s="14"/>
      <c r="P2833" s="14"/>
      <c r="Q2833" s="14"/>
      <c r="S2833" s="14"/>
      <c r="V2833" s="14"/>
      <c r="X2833" s="14"/>
      <c r="Z2833" s="14"/>
      <c r="AB2833" s="66"/>
    </row>
    <row r="2834" spans="2:28" s="65" customFormat="1" ht="15" hidden="1">
      <c r="B2834" s="67"/>
      <c r="C2834" s="67"/>
      <c r="D2834" s="67"/>
      <c r="E2834" s="67"/>
      <c r="I2834" s="14"/>
      <c r="P2834" s="14"/>
      <c r="Q2834" s="14"/>
      <c r="S2834" s="14"/>
      <c r="V2834" s="14"/>
      <c r="X2834" s="14"/>
      <c r="Z2834" s="14"/>
      <c r="AB2834" s="66"/>
    </row>
    <row r="2835" spans="2:28" s="65" customFormat="1" ht="15" hidden="1">
      <c r="B2835" s="67"/>
      <c r="C2835" s="67"/>
      <c r="D2835" s="67"/>
      <c r="E2835" s="67"/>
      <c r="I2835" s="14"/>
      <c r="P2835" s="14"/>
      <c r="Q2835" s="14"/>
      <c r="S2835" s="14"/>
      <c r="V2835" s="14"/>
      <c r="X2835" s="14"/>
      <c r="Z2835" s="14"/>
      <c r="AB2835" s="66"/>
    </row>
    <row r="2836" spans="2:28" s="65" customFormat="1" ht="15" hidden="1">
      <c r="B2836" s="67"/>
      <c r="C2836" s="67"/>
      <c r="D2836" s="67"/>
      <c r="E2836" s="67"/>
      <c r="I2836" s="14"/>
      <c r="P2836" s="14"/>
      <c r="Q2836" s="14"/>
      <c r="S2836" s="14"/>
      <c r="V2836" s="14"/>
      <c r="X2836" s="14"/>
      <c r="Z2836" s="14"/>
      <c r="AB2836" s="66"/>
    </row>
    <row r="2837" spans="2:28" s="65" customFormat="1" ht="15" hidden="1">
      <c r="B2837" s="67"/>
      <c r="C2837" s="67"/>
      <c r="D2837" s="67"/>
      <c r="E2837" s="67"/>
      <c r="I2837" s="14"/>
      <c r="P2837" s="14"/>
      <c r="Q2837" s="14"/>
      <c r="S2837" s="14"/>
      <c r="V2837" s="14"/>
      <c r="X2837" s="14"/>
      <c r="Z2837" s="14"/>
      <c r="AB2837" s="66"/>
    </row>
    <row r="2838" spans="2:28" s="65" customFormat="1" ht="15" hidden="1">
      <c r="B2838" s="67"/>
      <c r="C2838" s="67"/>
      <c r="D2838" s="67"/>
      <c r="E2838" s="67"/>
      <c r="I2838" s="14"/>
      <c r="P2838" s="14"/>
      <c r="Q2838" s="14"/>
      <c r="S2838" s="14"/>
      <c r="V2838" s="14"/>
      <c r="X2838" s="14"/>
      <c r="Z2838" s="14"/>
      <c r="AB2838" s="66"/>
    </row>
    <row r="2839" spans="2:28" s="65" customFormat="1" ht="15" hidden="1">
      <c r="B2839" s="67"/>
      <c r="C2839" s="67"/>
      <c r="D2839" s="67"/>
      <c r="E2839" s="67"/>
      <c r="I2839" s="14"/>
      <c r="P2839" s="14"/>
      <c r="Q2839" s="14"/>
      <c r="S2839" s="14"/>
      <c r="V2839" s="14"/>
      <c r="X2839" s="14"/>
      <c r="Z2839" s="14"/>
      <c r="AB2839" s="66"/>
    </row>
    <row r="2840" spans="2:28" s="65" customFormat="1" ht="15" hidden="1">
      <c r="B2840" s="67"/>
      <c r="C2840" s="67"/>
      <c r="D2840" s="67"/>
      <c r="E2840" s="67"/>
      <c r="I2840" s="14"/>
      <c r="P2840" s="14"/>
      <c r="Q2840" s="14"/>
      <c r="S2840" s="14"/>
      <c r="V2840" s="14"/>
      <c r="X2840" s="14"/>
      <c r="Z2840" s="14"/>
      <c r="AB2840" s="66"/>
    </row>
    <row r="2841" spans="2:28" s="65" customFormat="1" ht="15" hidden="1">
      <c r="B2841" s="67"/>
      <c r="C2841" s="67"/>
      <c r="D2841" s="67"/>
      <c r="E2841" s="67"/>
      <c r="I2841" s="14"/>
      <c r="P2841" s="14"/>
      <c r="Q2841" s="14"/>
      <c r="S2841" s="14"/>
      <c r="V2841" s="14"/>
      <c r="X2841" s="14"/>
      <c r="Z2841" s="14"/>
      <c r="AB2841" s="66"/>
    </row>
    <row r="2842" spans="2:28" s="65" customFormat="1" ht="15" hidden="1">
      <c r="B2842" s="67"/>
      <c r="C2842" s="67"/>
      <c r="D2842" s="67"/>
      <c r="E2842" s="67"/>
      <c r="I2842" s="14"/>
      <c r="P2842" s="14"/>
      <c r="Q2842" s="14"/>
      <c r="S2842" s="14"/>
      <c r="V2842" s="14"/>
      <c r="X2842" s="14"/>
      <c r="Z2842" s="14"/>
      <c r="AB2842" s="66"/>
    </row>
    <row r="2843" spans="2:28" s="65" customFormat="1" ht="15" hidden="1">
      <c r="B2843" s="67"/>
      <c r="C2843" s="67"/>
      <c r="D2843" s="67"/>
      <c r="E2843" s="67"/>
      <c r="I2843" s="14"/>
      <c r="P2843" s="14"/>
      <c r="Q2843" s="14"/>
      <c r="S2843" s="14"/>
      <c r="V2843" s="14"/>
      <c r="X2843" s="14"/>
      <c r="Z2843" s="14"/>
      <c r="AB2843" s="66"/>
    </row>
    <row r="2844" spans="2:28" s="65" customFormat="1" ht="15" hidden="1">
      <c r="B2844" s="67"/>
      <c r="C2844" s="67"/>
      <c r="D2844" s="67"/>
      <c r="E2844" s="67"/>
      <c r="I2844" s="14"/>
      <c r="P2844" s="14"/>
      <c r="Q2844" s="14"/>
      <c r="S2844" s="14"/>
      <c r="V2844" s="14"/>
      <c r="X2844" s="14"/>
      <c r="Z2844" s="14"/>
      <c r="AB2844" s="66"/>
    </row>
    <row r="2845" spans="2:28" s="65" customFormat="1" ht="15" hidden="1">
      <c r="B2845" s="67"/>
      <c r="C2845" s="67"/>
      <c r="D2845" s="67"/>
      <c r="E2845" s="67"/>
      <c r="I2845" s="14"/>
      <c r="P2845" s="14"/>
      <c r="Q2845" s="14"/>
      <c r="S2845" s="14"/>
      <c r="V2845" s="14"/>
      <c r="X2845" s="14"/>
      <c r="Z2845" s="14"/>
      <c r="AB2845" s="66"/>
    </row>
    <row r="2846" spans="2:28" s="65" customFormat="1" ht="15" hidden="1">
      <c r="B2846" s="67"/>
      <c r="C2846" s="67"/>
      <c r="D2846" s="67"/>
      <c r="E2846" s="67"/>
      <c r="I2846" s="14"/>
      <c r="P2846" s="14"/>
      <c r="Q2846" s="14"/>
      <c r="S2846" s="14"/>
      <c r="V2846" s="14"/>
      <c r="X2846" s="14"/>
      <c r="Z2846" s="14"/>
      <c r="AB2846" s="66"/>
    </row>
    <row r="2847" spans="2:28" s="65" customFormat="1" ht="15" hidden="1">
      <c r="B2847" s="67"/>
      <c r="C2847" s="67"/>
      <c r="D2847" s="67"/>
      <c r="E2847" s="67"/>
      <c r="I2847" s="14"/>
      <c r="P2847" s="14"/>
      <c r="Q2847" s="14"/>
      <c r="S2847" s="14"/>
      <c r="V2847" s="14"/>
      <c r="X2847" s="14"/>
      <c r="Z2847" s="14"/>
      <c r="AB2847" s="66"/>
    </row>
    <row r="2848" spans="2:28" s="65" customFormat="1" ht="15" hidden="1">
      <c r="B2848" s="67"/>
      <c r="C2848" s="67"/>
      <c r="D2848" s="67"/>
      <c r="E2848" s="67"/>
      <c r="I2848" s="14"/>
      <c r="P2848" s="14"/>
      <c r="Q2848" s="14"/>
      <c r="S2848" s="14"/>
      <c r="V2848" s="14"/>
      <c r="X2848" s="14"/>
      <c r="Z2848" s="14"/>
      <c r="AB2848" s="66"/>
    </row>
    <row r="2849" spans="2:28" s="65" customFormat="1" ht="15" hidden="1">
      <c r="B2849" s="67"/>
      <c r="C2849" s="67"/>
      <c r="D2849" s="67"/>
      <c r="E2849" s="67"/>
      <c r="I2849" s="14"/>
      <c r="P2849" s="14"/>
      <c r="Q2849" s="14"/>
      <c r="S2849" s="14"/>
      <c r="V2849" s="14"/>
      <c r="X2849" s="14"/>
      <c r="Z2849" s="14"/>
      <c r="AB2849" s="66"/>
    </row>
    <row r="2850" spans="2:28" s="65" customFormat="1" ht="15" hidden="1">
      <c r="B2850" s="67"/>
      <c r="C2850" s="67"/>
      <c r="D2850" s="67"/>
      <c r="E2850" s="67"/>
      <c r="I2850" s="14"/>
      <c r="P2850" s="14"/>
      <c r="Q2850" s="14"/>
      <c r="S2850" s="14"/>
      <c r="V2850" s="14"/>
      <c r="X2850" s="14"/>
      <c r="Z2850" s="14"/>
      <c r="AB2850" s="66"/>
    </row>
    <row r="2851" spans="2:28" s="65" customFormat="1" ht="15" hidden="1">
      <c r="B2851" s="67"/>
      <c r="C2851" s="67"/>
      <c r="D2851" s="67"/>
      <c r="E2851" s="67"/>
      <c r="I2851" s="14"/>
      <c r="P2851" s="14"/>
      <c r="Q2851" s="14"/>
      <c r="S2851" s="14"/>
      <c r="V2851" s="14"/>
      <c r="X2851" s="14"/>
      <c r="Z2851" s="14"/>
      <c r="AB2851" s="66"/>
    </row>
    <row r="2852" spans="2:28" s="65" customFormat="1" ht="15" hidden="1">
      <c r="B2852" s="67"/>
      <c r="C2852" s="67"/>
      <c r="D2852" s="67"/>
      <c r="E2852" s="67"/>
      <c r="I2852" s="14"/>
      <c r="P2852" s="14"/>
      <c r="Q2852" s="14"/>
      <c r="S2852" s="14"/>
      <c r="V2852" s="14"/>
      <c r="X2852" s="14"/>
      <c r="Z2852" s="14"/>
      <c r="AB2852" s="66"/>
    </row>
    <row r="2853" spans="2:28" s="65" customFormat="1" ht="15" hidden="1">
      <c r="B2853" s="67"/>
      <c r="C2853" s="67"/>
      <c r="D2853" s="67"/>
      <c r="E2853" s="67"/>
      <c r="I2853" s="14"/>
      <c r="P2853" s="14"/>
      <c r="Q2853" s="14"/>
      <c r="S2853" s="14"/>
      <c r="V2853" s="14"/>
      <c r="X2853" s="14"/>
      <c r="Z2853" s="14"/>
      <c r="AB2853" s="66"/>
    </row>
    <row r="2854" spans="2:28" s="65" customFormat="1" ht="15" hidden="1">
      <c r="B2854" s="67"/>
      <c r="C2854" s="67"/>
      <c r="D2854" s="67"/>
      <c r="E2854" s="67"/>
      <c r="I2854" s="14"/>
      <c r="P2854" s="14"/>
      <c r="Q2854" s="14"/>
      <c r="S2854" s="14"/>
      <c r="V2854" s="14"/>
      <c r="X2854" s="14"/>
      <c r="Z2854" s="14"/>
      <c r="AB2854" s="66"/>
    </row>
    <row r="2855" spans="2:28" s="65" customFormat="1" ht="15" hidden="1">
      <c r="B2855" s="67"/>
      <c r="C2855" s="67"/>
      <c r="D2855" s="67"/>
      <c r="E2855" s="67"/>
      <c r="I2855" s="14"/>
      <c r="P2855" s="14"/>
      <c r="Q2855" s="14"/>
      <c r="S2855" s="14"/>
      <c r="V2855" s="14"/>
      <c r="X2855" s="14"/>
      <c r="Z2855" s="14"/>
      <c r="AB2855" s="66"/>
    </row>
    <row r="2856" spans="2:28" s="65" customFormat="1" ht="15" hidden="1">
      <c r="B2856" s="67"/>
      <c r="C2856" s="67"/>
      <c r="D2856" s="67"/>
      <c r="E2856" s="67"/>
      <c r="I2856" s="14"/>
      <c r="P2856" s="14"/>
      <c r="Q2856" s="14"/>
      <c r="S2856" s="14"/>
      <c r="V2856" s="14"/>
      <c r="X2856" s="14"/>
      <c r="Z2856" s="14"/>
      <c r="AB2856" s="66"/>
    </row>
    <row r="2857" spans="2:28" s="65" customFormat="1" ht="15" hidden="1">
      <c r="B2857" s="67"/>
      <c r="C2857" s="67"/>
      <c r="D2857" s="67"/>
      <c r="E2857" s="67"/>
      <c r="I2857" s="14"/>
      <c r="P2857" s="14"/>
      <c r="Q2857" s="14"/>
      <c r="S2857" s="14"/>
      <c r="V2857" s="14"/>
      <c r="X2857" s="14"/>
      <c r="Z2857" s="14"/>
      <c r="AB2857" s="66"/>
    </row>
    <row r="2858" spans="2:28" s="65" customFormat="1" ht="15" hidden="1">
      <c r="B2858" s="67"/>
      <c r="C2858" s="67"/>
      <c r="D2858" s="67"/>
      <c r="E2858" s="67"/>
      <c r="I2858" s="14"/>
      <c r="P2858" s="14"/>
      <c r="Q2858" s="14"/>
      <c r="S2858" s="14"/>
      <c r="V2858" s="14"/>
      <c r="X2858" s="14"/>
      <c r="Z2858" s="14"/>
      <c r="AB2858" s="66"/>
    </row>
    <row r="2859" spans="2:28" s="65" customFormat="1" ht="15" hidden="1">
      <c r="B2859" s="67"/>
      <c r="C2859" s="67"/>
      <c r="D2859" s="67"/>
      <c r="E2859" s="67"/>
      <c r="I2859" s="14"/>
      <c r="P2859" s="14"/>
      <c r="Q2859" s="14"/>
      <c r="S2859" s="14"/>
      <c r="V2859" s="14"/>
      <c r="X2859" s="14"/>
      <c r="Z2859" s="14"/>
      <c r="AB2859" s="66"/>
    </row>
    <row r="2860" spans="2:28" s="65" customFormat="1" ht="15" hidden="1">
      <c r="B2860" s="67"/>
      <c r="C2860" s="67"/>
      <c r="D2860" s="67"/>
      <c r="E2860" s="67"/>
      <c r="I2860" s="14"/>
      <c r="P2860" s="14"/>
      <c r="Q2860" s="14"/>
      <c r="S2860" s="14"/>
      <c r="V2860" s="14"/>
      <c r="X2860" s="14"/>
      <c r="Z2860" s="14"/>
      <c r="AB2860" s="66"/>
    </row>
    <row r="2861" spans="2:28" s="65" customFormat="1" ht="15" hidden="1">
      <c r="B2861" s="67"/>
      <c r="C2861" s="67"/>
      <c r="D2861" s="67"/>
      <c r="E2861" s="67"/>
      <c r="I2861" s="14"/>
      <c r="P2861" s="14"/>
      <c r="Q2861" s="14"/>
      <c r="S2861" s="14"/>
      <c r="V2861" s="14"/>
      <c r="X2861" s="14"/>
      <c r="Z2861" s="14"/>
      <c r="AB2861" s="66"/>
    </row>
    <row r="2862" spans="2:28" s="65" customFormat="1" ht="15" hidden="1">
      <c r="B2862" s="67"/>
      <c r="C2862" s="67"/>
      <c r="D2862" s="67"/>
      <c r="E2862" s="67"/>
      <c r="I2862" s="14"/>
      <c r="P2862" s="14"/>
      <c r="Q2862" s="14"/>
      <c r="S2862" s="14"/>
      <c r="V2862" s="14"/>
      <c r="X2862" s="14"/>
      <c r="Z2862" s="14"/>
      <c r="AB2862" s="66"/>
    </row>
    <row r="2863" spans="2:28" s="65" customFormat="1" ht="15" hidden="1">
      <c r="B2863" s="67"/>
      <c r="C2863" s="67"/>
      <c r="D2863" s="67"/>
      <c r="E2863" s="67"/>
      <c r="I2863" s="14"/>
      <c r="P2863" s="14"/>
      <c r="Q2863" s="14"/>
      <c r="S2863" s="14"/>
      <c r="V2863" s="14"/>
      <c r="X2863" s="14"/>
      <c r="Z2863" s="14"/>
      <c r="AB2863" s="66"/>
    </row>
    <row r="2864" spans="2:28" s="65" customFormat="1" ht="15" hidden="1">
      <c r="B2864" s="67"/>
      <c r="C2864" s="67"/>
      <c r="D2864" s="67"/>
      <c r="E2864" s="67"/>
      <c r="I2864" s="14"/>
      <c r="P2864" s="14"/>
      <c r="Q2864" s="14"/>
      <c r="S2864" s="14"/>
      <c r="V2864" s="14"/>
      <c r="X2864" s="14"/>
      <c r="Z2864" s="14"/>
      <c r="AB2864" s="66"/>
    </row>
    <row r="2865" spans="2:28" s="65" customFormat="1" ht="15" hidden="1">
      <c r="B2865" s="67"/>
      <c r="C2865" s="67"/>
      <c r="D2865" s="67"/>
      <c r="E2865" s="67"/>
      <c r="I2865" s="14"/>
      <c r="P2865" s="14"/>
      <c r="Q2865" s="14"/>
      <c r="S2865" s="14"/>
      <c r="V2865" s="14"/>
      <c r="X2865" s="14"/>
      <c r="Z2865" s="14"/>
      <c r="AB2865" s="66"/>
    </row>
    <row r="2866" spans="2:28" s="65" customFormat="1" ht="15" hidden="1">
      <c r="B2866" s="67"/>
      <c r="C2866" s="67"/>
      <c r="D2866" s="67"/>
      <c r="E2866" s="67"/>
      <c r="I2866" s="14"/>
      <c r="P2866" s="14"/>
      <c r="Q2866" s="14"/>
      <c r="S2866" s="14"/>
      <c r="V2866" s="14"/>
      <c r="X2866" s="14"/>
      <c r="Z2866" s="14"/>
      <c r="AB2866" s="66"/>
    </row>
    <row r="2867" spans="2:28" s="65" customFormat="1" ht="15" hidden="1">
      <c r="B2867" s="67"/>
      <c r="C2867" s="67"/>
      <c r="D2867" s="67"/>
      <c r="E2867" s="67"/>
      <c r="I2867" s="14"/>
      <c r="P2867" s="14"/>
      <c r="Q2867" s="14"/>
      <c r="S2867" s="14"/>
      <c r="V2867" s="14"/>
      <c r="X2867" s="14"/>
      <c r="Z2867" s="14"/>
      <c r="AB2867" s="66"/>
    </row>
    <row r="2868" spans="2:28" s="65" customFormat="1" ht="15" hidden="1">
      <c r="B2868" s="67"/>
      <c r="C2868" s="67"/>
      <c r="D2868" s="67"/>
      <c r="E2868" s="67"/>
      <c r="I2868" s="14"/>
      <c r="P2868" s="14"/>
      <c r="Q2868" s="14"/>
      <c r="S2868" s="14"/>
      <c r="V2868" s="14"/>
      <c r="X2868" s="14"/>
      <c r="Z2868" s="14"/>
      <c r="AB2868" s="66"/>
    </row>
    <row r="2869" spans="2:28" s="65" customFormat="1" ht="15" hidden="1">
      <c r="B2869" s="67"/>
      <c r="C2869" s="67"/>
      <c r="D2869" s="67"/>
      <c r="E2869" s="67"/>
      <c r="I2869" s="14"/>
      <c r="P2869" s="14"/>
      <c r="Q2869" s="14"/>
      <c r="S2869" s="14"/>
      <c r="V2869" s="14"/>
      <c r="X2869" s="14"/>
      <c r="Z2869" s="14"/>
      <c r="AB2869" s="66"/>
    </row>
    <row r="2870" spans="2:28" s="65" customFormat="1" ht="15" hidden="1">
      <c r="B2870" s="67"/>
      <c r="C2870" s="67"/>
      <c r="D2870" s="67"/>
      <c r="E2870" s="67"/>
      <c r="I2870" s="14"/>
      <c r="P2870" s="14"/>
      <c r="Q2870" s="14"/>
      <c r="S2870" s="14"/>
      <c r="V2870" s="14"/>
      <c r="X2870" s="14"/>
      <c r="Z2870" s="14"/>
      <c r="AB2870" s="66"/>
    </row>
    <row r="2871" spans="2:28" s="65" customFormat="1" ht="15" hidden="1">
      <c r="B2871" s="67"/>
      <c r="C2871" s="67"/>
      <c r="D2871" s="67"/>
      <c r="E2871" s="67"/>
      <c r="I2871" s="14"/>
      <c r="P2871" s="14"/>
      <c r="Q2871" s="14"/>
      <c r="S2871" s="14"/>
      <c r="V2871" s="14"/>
      <c r="X2871" s="14"/>
      <c r="Z2871" s="14"/>
      <c r="AB2871" s="66"/>
    </row>
    <row r="2872" spans="2:28" s="65" customFormat="1" ht="15" hidden="1">
      <c r="B2872" s="67"/>
      <c r="C2872" s="67"/>
      <c r="D2872" s="67"/>
      <c r="E2872" s="67"/>
      <c r="I2872" s="14"/>
      <c r="P2872" s="14"/>
      <c r="Q2872" s="14"/>
      <c r="S2872" s="14"/>
      <c r="V2872" s="14"/>
      <c r="X2872" s="14"/>
      <c r="Z2872" s="14"/>
      <c r="AB2872" s="66"/>
    </row>
    <row r="2873" spans="2:28" s="65" customFormat="1" ht="15" hidden="1">
      <c r="B2873" s="67"/>
      <c r="C2873" s="67"/>
      <c r="D2873" s="67"/>
      <c r="E2873" s="67"/>
      <c r="I2873" s="14"/>
      <c r="P2873" s="14"/>
      <c r="Q2873" s="14"/>
      <c r="S2873" s="14"/>
      <c r="V2873" s="14"/>
      <c r="X2873" s="14"/>
      <c r="Z2873" s="14"/>
      <c r="AB2873" s="66"/>
    </row>
    <row r="2874" spans="2:28" s="65" customFormat="1" ht="15" hidden="1">
      <c r="B2874" s="67"/>
      <c r="C2874" s="67"/>
      <c r="D2874" s="67"/>
      <c r="E2874" s="67"/>
      <c r="I2874" s="14"/>
      <c r="P2874" s="14"/>
      <c r="Q2874" s="14"/>
      <c r="S2874" s="14"/>
      <c r="V2874" s="14"/>
      <c r="X2874" s="14"/>
      <c r="Z2874" s="14"/>
      <c r="AB2874" s="66"/>
    </row>
    <row r="2875" spans="2:28" s="65" customFormat="1" ht="15" hidden="1">
      <c r="B2875" s="67"/>
      <c r="C2875" s="67"/>
      <c r="D2875" s="67"/>
      <c r="E2875" s="67"/>
      <c r="I2875" s="14"/>
      <c r="P2875" s="14"/>
      <c r="Q2875" s="14"/>
      <c r="S2875" s="14"/>
      <c r="V2875" s="14"/>
      <c r="X2875" s="14"/>
      <c r="Z2875" s="14"/>
      <c r="AB2875" s="66"/>
    </row>
    <row r="2876" spans="2:28" s="65" customFormat="1" ht="15" hidden="1">
      <c r="B2876" s="67"/>
      <c r="C2876" s="67"/>
      <c r="D2876" s="67"/>
      <c r="E2876" s="67"/>
      <c r="I2876" s="14"/>
      <c r="P2876" s="14"/>
      <c r="Q2876" s="14"/>
      <c r="S2876" s="14"/>
      <c r="V2876" s="14"/>
      <c r="X2876" s="14"/>
      <c r="Z2876" s="14"/>
      <c r="AB2876" s="66"/>
    </row>
    <row r="2877" spans="2:28" s="65" customFormat="1" ht="15" hidden="1">
      <c r="B2877" s="67"/>
      <c r="C2877" s="67"/>
      <c r="D2877" s="67"/>
      <c r="E2877" s="67"/>
      <c r="I2877" s="14"/>
      <c r="P2877" s="14"/>
      <c r="Q2877" s="14"/>
      <c r="S2877" s="14"/>
      <c r="V2877" s="14"/>
      <c r="X2877" s="14"/>
      <c r="Z2877" s="14"/>
      <c r="AB2877" s="66"/>
    </row>
    <row r="2878" spans="2:28" s="65" customFormat="1" ht="15" hidden="1">
      <c r="B2878" s="67"/>
      <c r="C2878" s="67"/>
      <c r="D2878" s="67"/>
      <c r="E2878" s="67"/>
      <c r="I2878" s="14"/>
      <c r="P2878" s="14"/>
      <c r="Q2878" s="14"/>
      <c r="S2878" s="14"/>
      <c r="V2878" s="14"/>
      <c r="X2878" s="14"/>
      <c r="Z2878" s="14"/>
      <c r="AB2878" s="66"/>
    </row>
    <row r="2879" spans="2:28" s="65" customFormat="1" ht="15" hidden="1">
      <c r="B2879" s="67"/>
      <c r="C2879" s="67"/>
      <c r="D2879" s="67"/>
      <c r="E2879" s="67"/>
      <c r="I2879" s="14"/>
      <c r="P2879" s="14"/>
      <c r="Q2879" s="14"/>
      <c r="S2879" s="14"/>
      <c r="V2879" s="14"/>
      <c r="X2879" s="14"/>
      <c r="Z2879" s="14"/>
      <c r="AB2879" s="66"/>
    </row>
    <row r="2880" spans="2:28" s="65" customFormat="1" ht="15" hidden="1">
      <c r="B2880" s="67"/>
      <c r="C2880" s="67"/>
      <c r="D2880" s="67"/>
      <c r="E2880" s="67"/>
      <c r="I2880" s="14"/>
      <c r="P2880" s="14"/>
      <c r="Q2880" s="14"/>
      <c r="S2880" s="14"/>
      <c r="V2880" s="14"/>
      <c r="X2880" s="14"/>
      <c r="Z2880" s="14"/>
      <c r="AB2880" s="66"/>
    </row>
    <row r="2881" spans="2:28" s="65" customFormat="1" ht="15" hidden="1">
      <c r="B2881" s="67"/>
      <c r="C2881" s="67"/>
      <c r="D2881" s="67"/>
      <c r="E2881" s="67"/>
      <c r="I2881" s="14"/>
      <c r="P2881" s="14"/>
      <c r="Q2881" s="14"/>
      <c r="S2881" s="14"/>
      <c r="V2881" s="14"/>
      <c r="X2881" s="14"/>
      <c r="Z2881" s="14"/>
      <c r="AB2881" s="66"/>
    </row>
    <row r="2882" spans="2:28" s="65" customFormat="1" ht="15" hidden="1">
      <c r="B2882" s="67"/>
      <c r="C2882" s="67"/>
      <c r="D2882" s="67"/>
      <c r="E2882" s="67"/>
      <c r="I2882" s="14"/>
      <c r="P2882" s="14"/>
      <c r="Q2882" s="14"/>
      <c r="S2882" s="14"/>
      <c r="V2882" s="14"/>
      <c r="X2882" s="14"/>
      <c r="Z2882" s="14"/>
      <c r="AB2882" s="66"/>
    </row>
    <row r="2883" spans="2:28" s="65" customFormat="1" ht="15" hidden="1">
      <c r="B2883" s="67"/>
      <c r="C2883" s="67"/>
      <c r="D2883" s="67"/>
      <c r="E2883" s="67"/>
      <c r="I2883" s="14"/>
      <c r="P2883" s="14"/>
      <c r="Q2883" s="14"/>
      <c r="S2883" s="14"/>
      <c r="V2883" s="14"/>
      <c r="X2883" s="14"/>
      <c r="Z2883" s="14"/>
      <c r="AB2883" s="66"/>
    </row>
    <row r="2884" spans="2:28" s="65" customFormat="1" ht="15" hidden="1">
      <c r="B2884" s="67"/>
      <c r="C2884" s="67"/>
      <c r="D2884" s="67"/>
      <c r="E2884" s="67"/>
      <c r="I2884" s="14"/>
      <c r="P2884" s="14"/>
      <c r="Q2884" s="14"/>
      <c r="S2884" s="14"/>
      <c r="V2884" s="14"/>
      <c r="X2884" s="14"/>
      <c r="Z2884" s="14"/>
      <c r="AB2884" s="66"/>
    </row>
    <row r="2885" spans="2:28" s="65" customFormat="1" ht="15" hidden="1">
      <c r="B2885" s="67"/>
      <c r="C2885" s="67"/>
      <c r="D2885" s="67"/>
      <c r="E2885" s="67"/>
      <c r="I2885" s="14"/>
      <c r="P2885" s="14"/>
      <c r="Q2885" s="14"/>
      <c r="S2885" s="14"/>
      <c r="V2885" s="14"/>
      <c r="X2885" s="14"/>
      <c r="Z2885" s="14"/>
      <c r="AB2885" s="66"/>
    </row>
    <row r="2886" spans="2:28" s="65" customFormat="1" ht="15" hidden="1">
      <c r="B2886" s="67"/>
      <c r="C2886" s="67"/>
      <c r="D2886" s="67"/>
      <c r="E2886" s="67"/>
      <c r="I2886" s="14"/>
      <c r="P2886" s="14"/>
      <c r="Q2886" s="14"/>
      <c r="S2886" s="14"/>
      <c r="V2886" s="14"/>
      <c r="X2886" s="14"/>
      <c r="Z2886" s="14"/>
      <c r="AB2886" s="66"/>
    </row>
    <row r="2887" spans="2:28" s="65" customFormat="1" ht="15" hidden="1">
      <c r="B2887" s="67"/>
      <c r="C2887" s="67"/>
      <c r="D2887" s="67"/>
      <c r="E2887" s="67"/>
      <c r="I2887" s="14"/>
      <c r="P2887" s="14"/>
      <c r="Q2887" s="14"/>
      <c r="S2887" s="14"/>
      <c r="V2887" s="14"/>
      <c r="X2887" s="14"/>
      <c r="Z2887" s="14"/>
      <c r="AB2887" s="66"/>
    </row>
    <row r="2888" spans="2:28" s="65" customFormat="1" ht="15" hidden="1">
      <c r="B2888" s="67"/>
      <c r="C2888" s="67"/>
      <c r="D2888" s="67"/>
      <c r="E2888" s="67"/>
      <c r="I2888" s="14"/>
      <c r="P2888" s="14"/>
      <c r="Q2888" s="14"/>
      <c r="S2888" s="14"/>
      <c r="V2888" s="14"/>
      <c r="X2888" s="14"/>
      <c r="Z2888" s="14"/>
      <c r="AB2888" s="66"/>
    </row>
    <row r="2889" spans="2:28" s="65" customFormat="1" ht="15" hidden="1">
      <c r="B2889" s="67"/>
      <c r="C2889" s="67"/>
      <c r="D2889" s="67"/>
      <c r="E2889" s="67"/>
      <c r="I2889" s="14"/>
      <c r="P2889" s="14"/>
      <c r="Q2889" s="14"/>
      <c r="S2889" s="14"/>
      <c r="V2889" s="14"/>
      <c r="X2889" s="14"/>
      <c r="Z2889" s="14"/>
      <c r="AB2889" s="66"/>
    </row>
    <row r="2890" spans="2:28" s="65" customFormat="1" ht="15" hidden="1">
      <c r="B2890" s="67"/>
      <c r="C2890" s="67"/>
      <c r="D2890" s="67"/>
      <c r="E2890" s="67"/>
      <c r="I2890" s="14"/>
      <c r="P2890" s="14"/>
      <c r="Q2890" s="14"/>
      <c r="S2890" s="14"/>
      <c r="V2890" s="14"/>
      <c r="X2890" s="14"/>
      <c r="Z2890" s="14"/>
      <c r="AB2890" s="66"/>
    </row>
    <row r="2891" spans="2:28" s="65" customFormat="1" ht="15" hidden="1">
      <c r="B2891" s="67"/>
      <c r="C2891" s="67"/>
      <c r="D2891" s="67"/>
      <c r="E2891" s="67"/>
      <c r="I2891" s="14"/>
      <c r="P2891" s="14"/>
      <c r="Q2891" s="14"/>
      <c r="S2891" s="14"/>
      <c r="V2891" s="14"/>
      <c r="X2891" s="14"/>
      <c r="Z2891" s="14"/>
      <c r="AB2891" s="66"/>
    </row>
    <row r="2892" spans="2:28" s="65" customFormat="1" ht="15" hidden="1">
      <c r="B2892" s="67"/>
      <c r="C2892" s="67"/>
      <c r="D2892" s="67"/>
      <c r="E2892" s="67"/>
      <c r="I2892" s="14"/>
      <c r="P2892" s="14"/>
      <c r="Q2892" s="14"/>
      <c r="S2892" s="14"/>
      <c r="V2892" s="14"/>
      <c r="X2892" s="14"/>
      <c r="Z2892" s="14"/>
      <c r="AB2892" s="66"/>
    </row>
    <row r="2893" spans="2:28" s="65" customFormat="1" ht="15" hidden="1">
      <c r="B2893" s="67"/>
      <c r="C2893" s="67"/>
      <c r="D2893" s="67"/>
      <c r="E2893" s="67"/>
      <c r="I2893" s="14"/>
      <c r="P2893" s="14"/>
      <c r="Q2893" s="14"/>
      <c r="S2893" s="14"/>
      <c r="V2893" s="14"/>
      <c r="X2893" s="14"/>
      <c r="Z2893" s="14"/>
      <c r="AB2893" s="66"/>
    </row>
    <row r="2894" spans="2:28" s="65" customFormat="1" ht="15" hidden="1">
      <c r="B2894" s="67"/>
      <c r="C2894" s="67"/>
      <c r="D2894" s="67"/>
      <c r="E2894" s="67"/>
      <c r="I2894" s="14"/>
      <c r="P2894" s="14"/>
      <c r="Q2894" s="14"/>
      <c r="S2894" s="14"/>
      <c r="V2894" s="14"/>
      <c r="X2894" s="14"/>
      <c r="Z2894" s="14"/>
      <c r="AB2894" s="66"/>
    </row>
    <row r="2895" spans="2:28" s="65" customFormat="1" ht="15" hidden="1">
      <c r="B2895" s="67"/>
      <c r="C2895" s="67"/>
      <c r="D2895" s="67"/>
      <c r="E2895" s="67"/>
      <c r="I2895" s="14"/>
      <c r="P2895" s="14"/>
      <c r="Q2895" s="14"/>
      <c r="S2895" s="14"/>
      <c r="V2895" s="14"/>
      <c r="X2895" s="14"/>
      <c r="Z2895" s="14"/>
      <c r="AB2895" s="66"/>
    </row>
    <row r="2896" spans="2:28" s="65" customFormat="1" ht="15" hidden="1">
      <c r="B2896" s="67"/>
      <c r="C2896" s="67"/>
      <c r="D2896" s="67"/>
      <c r="E2896" s="67"/>
      <c r="I2896" s="14"/>
      <c r="P2896" s="14"/>
      <c r="Q2896" s="14"/>
      <c r="S2896" s="14"/>
      <c r="V2896" s="14"/>
      <c r="X2896" s="14"/>
      <c r="Z2896" s="14"/>
      <c r="AB2896" s="66"/>
    </row>
    <row r="2897" spans="2:28" s="65" customFormat="1" ht="15" hidden="1">
      <c r="B2897" s="67"/>
      <c r="C2897" s="67"/>
      <c r="D2897" s="67"/>
      <c r="E2897" s="67"/>
      <c r="I2897" s="14"/>
      <c r="P2897" s="14"/>
      <c r="Q2897" s="14"/>
      <c r="S2897" s="14"/>
      <c r="V2897" s="14"/>
      <c r="X2897" s="14"/>
      <c r="Z2897" s="14"/>
      <c r="AB2897" s="66"/>
    </row>
    <row r="2898" spans="2:28" s="65" customFormat="1" ht="15" hidden="1">
      <c r="B2898" s="67"/>
      <c r="C2898" s="67"/>
      <c r="D2898" s="67"/>
      <c r="E2898" s="67"/>
      <c r="I2898" s="14"/>
      <c r="P2898" s="14"/>
      <c r="Q2898" s="14"/>
      <c r="S2898" s="14"/>
      <c r="V2898" s="14"/>
      <c r="X2898" s="14"/>
      <c r="Z2898" s="14"/>
      <c r="AB2898" s="66"/>
    </row>
    <row r="2899" spans="2:28" s="65" customFormat="1" ht="15" hidden="1">
      <c r="B2899" s="67"/>
      <c r="C2899" s="67"/>
      <c r="D2899" s="67"/>
      <c r="E2899" s="67"/>
      <c r="I2899" s="14"/>
      <c r="P2899" s="14"/>
      <c r="Q2899" s="14"/>
      <c r="S2899" s="14"/>
      <c r="V2899" s="14"/>
      <c r="X2899" s="14"/>
      <c r="Z2899" s="14"/>
      <c r="AB2899" s="66"/>
    </row>
    <row r="2900" spans="2:28" s="65" customFormat="1" ht="15" hidden="1">
      <c r="B2900" s="67"/>
      <c r="C2900" s="67"/>
      <c r="D2900" s="67"/>
      <c r="E2900" s="67"/>
      <c r="I2900" s="14"/>
      <c r="P2900" s="14"/>
      <c r="Q2900" s="14"/>
      <c r="S2900" s="14"/>
      <c r="V2900" s="14"/>
      <c r="X2900" s="14"/>
      <c r="Z2900" s="14"/>
      <c r="AB2900" s="66"/>
    </row>
    <row r="2901" spans="2:28" s="65" customFormat="1" ht="15" hidden="1">
      <c r="B2901" s="67"/>
      <c r="C2901" s="67"/>
      <c r="D2901" s="67"/>
      <c r="E2901" s="67"/>
      <c r="I2901" s="14"/>
      <c r="P2901" s="14"/>
      <c r="Q2901" s="14"/>
      <c r="S2901" s="14"/>
      <c r="V2901" s="14"/>
      <c r="X2901" s="14"/>
      <c r="Z2901" s="14"/>
      <c r="AB2901" s="66"/>
    </row>
    <row r="2902" spans="2:28" s="65" customFormat="1" ht="15" hidden="1">
      <c r="B2902" s="67"/>
      <c r="C2902" s="67"/>
      <c r="D2902" s="67"/>
      <c r="E2902" s="67"/>
      <c r="I2902" s="14"/>
      <c r="P2902" s="14"/>
      <c r="Q2902" s="14"/>
      <c r="S2902" s="14"/>
      <c r="V2902" s="14"/>
      <c r="X2902" s="14"/>
      <c r="Z2902" s="14"/>
      <c r="AB2902" s="66"/>
    </row>
    <row r="2903" spans="2:28" s="65" customFormat="1" ht="15" hidden="1">
      <c r="B2903" s="67"/>
      <c r="C2903" s="67"/>
      <c r="D2903" s="67"/>
      <c r="E2903" s="67"/>
      <c r="I2903" s="14"/>
      <c r="P2903" s="14"/>
      <c r="Q2903" s="14"/>
      <c r="S2903" s="14"/>
      <c r="V2903" s="14"/>
      <c r="X2903" s="14"/>
      <c r="Z2903" s="14"/>
      <c r="AB2903" s="66"/>
    </row>
    <row r="2904" spans="2:28" s="65" customFormat="1" ht="15" hidden="1">
      <c r="B2904" s="67"/>
      <c r="C2904" s="67"/>
      <c r="D2904" s="67"/>
      <c r="E2904" s="67"/>
      <c r="I2904" s="14"/>
      <c r="P2904" s="14"/>
      <c r="Q2904" s="14"/>
      <c r="S2904" s="14"/>
      <c r="V2904" s="14"/>
      <c r="X2904" s="14"/>
      <c r="Z2904" s="14"/>
      <c r="AB2904" s="66"/>
    </row>
    <row r="2905" spans="2:28" s="65" customFormat="1" ht="15" hidden="1">
      <c r="B2905" s="67"/>
      <c r="C2905" s="67"/>
      <c r="D2905" s="67"/>
      <c r="E2905" s="67"/>
      <c r="I2905" s="14"/>
      <c r="P2905" s="14"/>
      <c r="Q2905" s="14"/>
      <c r="S2905" s="14"/>
      <c r="V2905" s="14"/>
      <c r="X2905" s="14"/>
      <c r="Z2905" s="14"/>
      <c r="AB2905" s="66"/>
    </row>
    <row r="2906" spans="2:28" s="65" customFormat="1" ht="15" hidden="1">
      <c r="B2906" s="67"/>
      <c r="C2906" s="67"/>
      <c r="D2906" s="67"/>
      <c r="E2906" s="67"/>
      <c r="I2906" s="14"/>
      <c r="P2906" s="14"/>
      <c r="Q2906" s="14"/>
      <c r="S2906" s="14"/>
      <c r="V2906" s="14"/>
      <c r="X2906" s="14"/>
      <c r="Z2906" s="14"/>
      <c r="AB2906" s="66"/>
    </row>
    <row r="2907" spans="2:28" s="65" customFormat="1" ht="15" hidden="1">
      <c r="B2907" s="67"/>
      <c r="C2907" s="67"/>
      <c r="D2907" s="67"/>
      <c r="E2907" s="67"/>
      <c r="I2907" s="14"/>
      <c r="P2907" s="14"/>
      <c r="Q2907" s="14"/>
      <c r="S2907" s="14"/>
      <c r="V2907" s="14"/>
      <c r="X2907" s="14"/>
      <c r="Z2907" s="14"/>
      <c r="AB2907" s="66"/>
    </row>
    <row r="2908" spans="2:28" s="65" customFormat="1" ht="15" hidden="1">
      <c r="B2908" s="67"/>
      <c r="C2908" s="67"/>
      <c r="D2908" s="67"/>
      <c r="E2908" s="67"/>
      <c r="I2908" s="14"/>
      <c r="P2908" s="14"/>
      <c r="Q2908" s="14"/>
      <c r="S2908" s="14"/>
      <c r="V2908" s="14"/>
      <c r="X2908" s="14"/>
      <c r="Z2908" s="14"/>
      <c r="AB2908" s="66"/>
    </row>
    <row r="2909" spans="2:28" s="65" customFormat="1" ht="15" hidden="1">
      <c r="B2909" s="67"/>
      <c r="C2909" s="67"/>
      <c r="D2909" s="67"/>
      <c r="E2909" s="67"/>
      <c r="I2909" s="14"/>
      <c r="P2909" s="14"/>
      <c r="Q2909" s="14"/>
      <c r="S2909" s="14"/>
      <c r="V2909" s="14"/>
      <c r="X2909" s="14"/>
      <c r="Z2909" s="14"/>
      <c r="AB2909" s="66"/>
    </row>
    <row r="2910" spans="2:28" s="65" customFormat="1" ht="15" hidden="1">
      <c r="B2910" s="67"/>
      <c r="C2910" s="67"/>
      <c r="D2910" s="67"/>
      <c r="E2910" s="67"/>
      <c r="I2910" s="14"/>
      <c r="P2910" s="14"/>
      <c r="Q2910" s="14"/>
      <c r="S2910" s="14"/>
      <c r="V2910" s="14"/>
      <c r="X2910" s="14"/>
      <c r="Z2910" s="14"/>
      <c r="AB2910" s="66"/>
    </row>
    <row r="2911" spans="2:28" s="65" customFormat="1" ht="15" hidden="1">
      <c r="B2911" s="67"/>
      <c r="C2911" s="67"/>
      <c r="D2911" s="67"/>
      <c r="E2911" s="67"/>
      <c r="I2911" s="14"/>
      <c r="P2911" s="14"/>
      <c r="Q2911" s="14"/>
      <c r="S2911" s="14"/>
      <c r="V2911" s="14"/>
      <c r="X2911" s="14"/>
      <c r="Z2911" s="14"/>
      <c r="AB2911" s="66"/>
    </row>
    <row r="2912" spans="2:28" s="65" customFormat="1" ht="15" hidden="1">
      <c r="B2912" s="67"/>
      <c r="C2912" s="67"/>
      <c r="D2912" s="67"/>
      <c r="E2912" s="67"/>
      <c r="I2912" s="14"/>
      <c r="P2912" s="14"/>
      <c r="Q2912" s="14"/>
      <c r="S2912" s="14"/>
      <c r="V2912" s="14"/>
      <c r="X2912" s="14"/>
      <c r="Z2912" s="14"/>
      <c r="AB2912" s="66"/>
    </row>
    <row r="2913" spans="1:40" s="65" customFormat="1" ht="15" hidden="1">
      <c r="B2913" s="67"/>
      <c r="C2913" s="67"/>
      <c r="D2913" s="67"/>
      <c r="E2913" s="67"/>
      <c r="I2913" s="14"/>
      <c r="P2913" s="14"/>
      <c r="Q2913" s="14"/>
      <c r="S2913" s="14"/>
      <c r="V2913" s="14"/>
      <c r="X2913" s="14"/>
      <c r="Z2913" s="14"/>
      <c r="AB2913" s="66"/>
    </row>
    <row r="2914" spans="1:40" s="65" customFormat="1" ht="15" hidden="1">
      <c r="B2914" s="67"/>
      <c r="C2914" s="67"/>
      <c r="D2914" s="67"/>
      <c r="E2914" s="67"/>
      <c r="I2914" s="14"/>
      <c r="P2914" s="14"/>
      <c r="Q2914" s="14"/>
      <c r="S2914" s="14"/>
      <c r="V2914" s="14"/>
      <c r="X2914" s="14"/>
      <c r="Z2914" s="14"/>
      <c r="AB2914" s="66"/>
    </row>
    <row r="2915" spans="1:40" ht="15" hidden="1">
      <c r="A2915" s="65"/>
      <c r="B2915" s="67"/>
      <c r="C2915" s="67"/>
      <c r="D2915" s="67"/>
      <c r="E2915" s="67"/>
      <c r="F2915" s="65"/>
      <c r="G2915" s="65"/>
      <c r="H2915" s="65"/>
      <c r="M2915" s="65"/>
      <c r="N2915" s="65"/>
      <c r="O2915" s="65"/>
    </row>
    <row r="2916" spans="1:40" ht="15" hidden="1">
      <c r="A2916" s="65"/>
      <c r="B2916" s="67"/>
      <c r="C2916" s="67"/>
      <c r="D2916" s="67"/>
      <c r="E2916" s="67"/>
      <c r="F2916" s="65"/>
      <c r="G2916" s="65"/>
      <c r="H2916" s="65"/>
    </row>
    <row r="2917" spans="1:40" ht="15" hidden="1">
      <c r="A2917" s="65"/>
      <c r="B2917" s="67"/>
      <c r="C2917" s="67"/>
      <c r="D2917" s="67"/>
      <c r="E2917" s="67"/>
      <c r="F2917" s="65"/>
      <c r="G2917" s="65"/>
      <c r="H2917" s="65"/>
    </row>
    <row r="2918" spans="1:40" ht="15" hidden="1">
      <c r="A2918" s="65"/>
      <c r="B2918" s="67"/>
      <c r="C2918" s="67"/>
      <c r="D2918" s="67"/>
      <c r="E2918" s="67"/>
      <c r="F2918" s="65"/>
      <c r="G2918" s="65"/>
      <c r="H2918" s="65"/>
    </row>
    <row r="2919" spans="1:40" s="14" customFormat="1" ht="15" hidden="1">
      <c r="A2919" s="65"/>
      <c r="B2919" s="67"/>
      <c r="C2919" s="67"/>
      <c r="D2919" s="67"/>
      <c r="E2919" s="67"/>
      <c r="F2919" s="65"/>
      <c r="G2919" s="65"/>
      <c r="H2919" s="65"/>
      <c r="J2919" s="15"/>
      <c r="K2919" s="15"/>
      <c r="L2919" s="15"/>
      <c r="M2919" s="15"/>
      <c r="N2919" s="15"/>
      <c r="O2919" s="15"/>
      <c r="R2919" s="15"/>
      <c r="T2919" s="15"/>
      <c r="U2919" s="15"/>
      <c r="W2919" s="15"/>
      <c r="Y2919" s="15"/>
      <c r="AA2919" s="15"/>
      <c r="AB2919" s="17"/>
      <c r="AC2919" s="15"/>
      <c r="AD2919" s="15"/>
      <c r="AE2919" s="15"/>
      <c r="AF2919" s="15"/>
      <c r="AG2919" s="15"/>
      <c r="AH2919" s="15"/>
      <c r="AI2919" s="15"/>
      <c r="AJ2919" s="15"/>
      <c r="AK2919" s="15"/>
      <c r="AL2919" s="15"/>
      <c r="AM2919" s="15"/>
      <c r="AN2919" s="15"/>
    </row>
    <row r="2920" spans="1:40" s="14" customFormat="1" ht="15" hidden="1">
      <c r="A2920" s="65"/>
      <c r="B2920" s="67"/>
      <c r="C2920" s="67"/>
      <c r="D2920" s="67"/>
      <c r="E2920" s="67"/>
      <c r="F2920" s="65"/>
      <c r="G2920" s="65"/>
      <c r="H2920" s="65"/>
      <c r="J2920" s="15"/>
      <c r="K2920" s="15"/>
      <c r="L2920" s="15"/>
      <c r="M2920" s="15"/>
      <c r="N2920" s="15"/>
      <c r="O2920" s="15"/>
      <c r="R2920" s="15"/>
      <c r="T2920" s="15"/>
      <c r="U2920" s="15"/>
      <c r="W2920" s="15"/>
      <c r="Y2920" s="15"/>
      <c r="AA2920" s="15"/>
      <c r="AB2920" s="17"/>
      <c r="AC2920" s="15"/>
      <c r="AD2920" s="15"/>
      <c r="AE2920" s="15"/>
      <c r="AF2920" s="15"/>
      <c r="AG2920" s="15"/>
      <c r="AH2920" s="15"/>
      <c r="AI2920" s="15"/>
      <c r="AJ2920" s="15"/>
      <c r="AK2920" s="15"/>
      <c r="AL2920" s="15"/>
      <c r="AM2920" s="15"/>
      <c r="AN2920" s="15"/>
    </row>
    <row r="2921" spans="1:40" s="14" customFormat="1" ht="15" hidden="1">
      <c r="A2921" s="65"/>
      <c r="B2921" s="67"/>
      <c r="C2921" s="67"/>
      <c r="D2921" s="67"/>
      <c r="E2921" s="67"/>
      <c r="F2921" s="65"/>
      <c r="G2921" s="65"/>
      <c r="H2921" s="65"/>
      <c r="J2921" s="15"/>
      <c r="K2921" s="15"/>
      <c r="L2921" s="15"/>
      <c r="M2921" s="15"/>
      <c r="N2921" s="15"/>
      <c r="O2921" s="15"/>
      <c r="R2921" s="15"/>
      <c r="T2921" s="15"/>
      <c r="U2921" s="15"/>
      <c r="W2921" s="15"/>
      <c r="Y2921" s="15"/>
      <c r="AA2921" s="15"/>
      <c r="AB2921" s="17"/>
      <c r="AC2921" s="15"/>
      <c r="AD2921" s="15"/>
      <c r="AE2921" s="15"/>
      <c r="AF2921" s="15"/>
      <c r="AG2921" s="15"/>
      <c r="AH2921" s="15"/>
      <c r="AI2921" s="15"/>
      <c r="AJ2921" s="15"/>
      <c r="AK2921" s="15"/>
      <c r="AL2921" s="15"/>
      <c r="AM2921" s="15"/>
      <c r="AN2921" s="15"/>
    </row>
    <row r="2922" spans="1:40" s="14" customFormat="1" ht="15" hidden="1">
      <c r="A2922" s="65"/>
      <c r="B2922" s="67"/>
      <c r="C2922" s="67"/>
      <c r="D2922" s="67"/>
      <c r="E2922" s="67"/>
      <c r="F2922" s="65"/>
      <c r="G2922" s="65"/>
      <c r="H2922" s="65"/>
      <c r="J2922" s="15"/>
      <c r="K2922" s="15"/>
      <c r="L2922" s="15"/>
      <c r="M2922" s="15"/>
      <c r="N2922" s="15"/>
      <c r="O2922" s="15"/>
      <c r="R2922" s="15"/>
      <c r="T2922" s="15"/>
      <c r="U2922" s="15"/>
      <c r="W2922" s="15"/>
      <c r="Y2922" s="15"/>
      <c r="AA2922" s="15"/>
      <c r="AB2922" s="17"/>
      <c r="AC2922" s="15"/>
      <c r="AD2922" s="15"/>
      <c r="AE2922" s="15"/>
      <c r="AF2922" s="15"/>
      <c r="AG2922" s="15"/>
      <c r="AH2922" s="15"/>
      <c r="AI2922" s="15"/>
      <c r="AJ2922" s="15"/>
      <c r="AK2922" s="15"/>
      <c r="AL2922" s="15"/>
      <c r="AM2922" s="15"/>
      <c r="AN2922" s="15"/>
    </row>
    <row r="2923" spans="1:40" s="14" customFormat="1" ht="15" hidden="1">
      <c r="A2923" s="65"/>
      <c r="B2923" s="67"/>
      <c r="C2923" s="67"/>
      <c r="D2923" s="67"/>
      <c r="E2923" s="67"/>
      <c r="F2923" s="65"/>
      <c r="G2923" s="65"/>
      <c r="H2923" s="65"/>
      <c r="J2923" s="15"/>
      <c r="K2923" s="15"/>
      <c r="L2923" s="15"/>
      <c r="M2923" s="15"/>
      <c r="N2923" s="15"/>
      <c r="O2923" s="15"/>
      <c r="R2923" s="15"/>
      <c r="T2923" s="15"/>
      <c r="U2923" s="15"/>
      <c r="W2923" s="15"/>
      <c r="Y2923" s="15"/>
      <c r="AA2923" s="15"/>
      <c r="AB2923" s="17"/>
      <c r="AC2923" s="15"/>
      <c r="AD2923" s="15"/>
      <c r="AE2923" s="15"/>
      <c r="AF2923" s="15"/>
      <c r="AG2923" s="15"/>
      <c r="AH2923" s="15"/>
      <c r="AI2923" s="15"/>
      <c r="AJ2923" s="15"/>
      <c r="AK2923" s="15"/>
      <c r="AL2923" s="15"/>
      <c r="AM2923" s="15"/>
      <c r="AN2923" s="15"/>
    </row>
    <row r="2924" spans="1:40" s="14" customFormat="1" ht="15" hidden="1">
      <c r="A2924" s="65"/>
      <c r="B2924" s="67"/>
      <c r="C2924" s="67"/>
      <c r="D2924" s="67"/>
      <c r="E2924" s="67"/>
      <c r="F2924" s="65"/>
      <c r="G2924" s="65"/>
      <c r="H2924" s="65"/>
      <c r="J2924" s="15"/>
      <c r="K2924" s="15"/>
      <c r="L2924" s="15"/>
      <c r="M2924" s="15"/>
      <c r="N2924" s="15"/>
      <c r="O2924" s="15"/>
      <c r="R2924" s="15"/>
      <c r="T2924" s="15"/>
      <c r="U2924" s="15"/>
      <c r="W2924" s="15"/>
      <c r="Y2924" s="15"/>
      <c r="AA2924" s="15"/>
      <c r="AB2924" s="17"/>
      <c r="AC2924" s="15"/>
      <c r="AD2924" s="15"/>
      <c r="AE2924" s="15"/>
      <c r="AF2924" s="15"/>
      <c r="AG2924" s="15"/>
      <c r="AH2924" s="15"/>
      <c r="AI2924" s="15"/>
      <c r="AJ2924" s="15"/>
      <c r="AK2924" s="15"/>
      <c r="AL2924" s="15"/>
      <c r="AM2924" s="15"/>
      <c r="AN2924" s="15"/>
    </row>
    <row r="2925" spans="1:40" s="14" customFormat="1" ht="15" hidden="1">
      <c r="A2925" s="65"/>
      <c r="B2925" s="67"/>
      <c r="C2925" s="67"/>
      <c r="D2925" s="67"/>
      <c r="E2925" s="67"/>
      <c r="F2925" s="65"/>
      <c r="G2925" s="65"/>
      <c r="H2925" s="65"/>
      <c r="J2925" s="15"/>
      <c r="K2925" s="15"/>
      <c r="L2925" s="15"/>
      <c r="M2925" s="15"/>
      <c r="N2925" s="15"/>
      <c r="O2925" s="15"/>
      <c r="R2925" s="15"/>
      <c r="T2925" s="15"/>
      <c r="U2925" s="15"/>
      <c r="W2925" s="15"/>
      <c r="Y2925" s="15"/>
      <c r="AA2925" s="15"/>
      <c r="AB2925" s="17"/>
      <c r="AC2925" s="15"/>
      <c r="AD2925" s="15"/>
      <c r="AE2925" s="15"/>
      <c r="AF2925" s="15"/>
      <c r="AG2925" s="15"/>
      <c r="AH2925" s="15"/>
      <c r="AI2925" s="15"/>
      <c r="AJ2925" s="15"/>
      <c r="AK2925" s="15"/>
      <c r="AL2925" s="15"/>
      <c r="AM2925" s="15"/>
      <c r="AN2925" s="15"/>
    </row>
    <row r="2926" spans="1:40" s="14" customFormat="1" ht="15" hidden="1">
      <c r="A2926" s="65"/>
      <c r="B2926" s="67"/>
      <c r="C2926" s="67"/>
      <c r="D2926" s="67"/>
      <c r="E2926" s="67"/>
      <c r="F2926" s="65"/>
      <c r="G2926" s="65"/>
      <c r="H2926" s="65"/>
      <c r="J2926" s="15"/>
      <c r="K2926" s="15"/>
      <c r="L2926" s="15"/>
      <c r="M2926" s="15"/>
      <c r="N2926" s="15"/>
      <c r="O2926" s="15"/>
      <c r="R2926" s="15"/>
      <c r="T2926" s="15"/>
      <c r="U2926" s="15"/>
      <c r="W2926" s="15"/>
      <c r="Y2926" s="15"/>
      <c r="AA2926" s="15"/>
      <c r="AB2926" s="17"/>
      <c r="AC2926" s="15"/>
      <c r="AD2926" s="15"/>
      <c r="AE2926" s="15"/>
      <c r="AF2926" s="15"/>
      <c r="AG2926" s="15"/>
      <c r="AH2926" s="15"/>
      <c r="AI2926" s="15"/>
      <c r="AJ2926" s="15"/>
      <c r="AK2926" s="15"/>
      <c r="AL2926" s="15"/>
      <c r="AM2926" s="15"/>
      <c r="AN2926" s="15"/>
    </row>
    <row r="2927" spans="1:40" s="14" customFormat="1" ht="15" hidden="1">
      <c r="A2927" s="65"/>
      <c r="B2927" s="67"/>
      <c r="C2927" s="67"/>
      <c r="D2927" s="67"/>
      <c r="E2927" s="67"/>
      <c r="F2927" s="65"/>
      <c r="G2927" s="65"/>
      <c r="H2927" s="65"/>
      <c r="J2927" s="15"/>
      <c r="K2927" s="15"/>
      <c r="L2927" s="15"/>
      <c r="M2927" s="15"/>
      <c r="N2927" s="15"/>
      <c r="O2927" s="15"/>
      <c r="R2927" s="15"/>
      <c r="T2927" s="15"/>
      <c r="U2927" s="15"/>
      <c r="W2927" s="15"/>
      <c r="Y2927" s="15"/>
      <c r="AA2927" s="15"/>
      <c r="AB2927" s="17"/>
      <c r="AC2927" s="15"/>
      <c r="AD2927" s="15"/>
      <c r="AE2927" s="15"/>
      <c r="AF2927" s="15"/>
      <c r="AG2927" s="15"/>
      <c r="AH2927" s="15"/>
      <c r="AI2927" s="15"/>
      <c r="AJ2927" s="15"/>
      <c r="AK2927" s="15"/>
      <c r="AL2927" s="15"/>
      <c r="AM2927" s="15"/>
      <c r="AN2927" s="15"/>
    </row>
    <row r="2928" spans="1:40" s="14" customFormat="1" ht="15" hidden="1">
      <c r="A2928" s="65"/>
      <c r="B2928" s="67"/>
      <c r="C2928" s="67"/>
      <c r="D2928" s="67"/>
      <c r="E2928" s="67"/>
      <c r="F2928" s="65"/>
      <c r="G2928" s="65"/>
      <c r="H2928" s="65"/>
      <c r="J2928" s="15"/>
      <c r="K2928" s="15"/>
      <c r="L2928" s="15"/>
      <c r="M2928" s="15"/>
      <c r="N2928" s="15"/>
      <c r="O2928" s="15"/>
      <c r="R2928" s="15"/>
      <c r="T2928" s="15"/>
      <c r="U2928" s="15"/>
      <c r="W2928" s="15"/>
      <c r="Y2928" s="15"/>
      <c r="AA2928" s="15"/>
      <c r="AB2928" s="17"/>
      <c r="AC2928" s="15"/>
      <c r="AD2928" s="15"/>
      <c r="AE2928" s="15"/>
      <c r="AF2928" s="15"/>
      <c r="AG2928" s="15"/>
      <c r="AH2928" s="15"/>
      <c r="AI2928" s="15"/>
      <c r="AJ2928" s="15"/>
      <c r="AK2928" s="15"/>
      <c r="AL2928" s="15"/>
      <c r="AM2928" s="15"/>
      <c r="AN2928" s="15"/>
    </row>
    <row r="2929" spans="1:40" s="14" customFormat="1" ht="15" hidden="1">
      <c r="A2929" s="65"/>
      <c r="B2929" s="67"/>
      <c r="C2929" s="67"/>
      <c r="D2929" s="67"/>
      <c r="E2929" s="67"/>
      <c r="F2929" s="65"/>
      <c r="G2929" s="65"/>
      <c r="H2929" s="65"/>
      <c r="J2929" s="15"/>
      <c r="K2929" s="15"/>
      <c r="L2929" s="15"/>
      <c r="M2929" s="15"/>
      <c r="N2929" s="15"/>
      <c r="O2929" s="15"/>
      <c r="R2929" s="15"/>
      <c r="T2929" s="15"/>
      <c r="U2929" s="15"/>
      <c r="W2929" s="15"/>
      <c r="Y2929" s="15"/>
      <c r="AA2929" s="15"/>
      <c r="AB2929" s="17"/>
      <c r="AC2929" s="15"/>
      <c r="AD2929" s="15"/>
      <c r="AE2929" s="15"/>
      <c r="AF2929" s="15"/>
      <c r="AG2929" s="15"/>
      <c r="AH2929" s="15"/>
      <c r="AI2929" s="15"/>
      <c r="AJ2929" s="15"/>
      <c r="AK2929" s="15"/>
      <c r="AL2929" s="15"/>
      <c r="AM2929" s="15"/>
      <c r="AN2929" s="15"/>
    </row>
    <row r="2930" spans="1:40" s="14" customFormat="1" ht="15" hidden="1">
      <c r="A2930" s="65"/>
      <c r="B2930" s="67"/>
      <c r="C2930" s="67"/>
      <c r="D2930" s="67"/>
      <c r="E2930" s="67"/>
      <c r="F2930" s="65"/>
      <c r="G2930" s="65"/>
      <c r="H2930" s="65"/>
      <c r="J2930" s="15"/>
      <c r="K2930" s="15"/>
      <c r="L2930" s="15"/>
      <c r="M2930" s="15"/>
      <c r="N2930" s="15"/>
      <c r="O2930" s="15"/>
      <c r="R2930" s="15"/>
      <c r="T2930" s="15"/>
      <c r="U2930" s="15"/>
      <c r="W2930" s="15"/>
      <c r="Y2930" s="15"/>
      <c r="AA2930" s="15"/>
      <c r="AB2930" s="17"/>
      <c r="AC2930" s="15"/>
      <c r="AD2930" s="15"/>
      <c r="AE2930" s="15"/>
      <c r="AF2930" s="15"/>
      <c r="AG2930" s="15"/>
      <c r="AH2930" s="15"/>
      <c r="AI2930" s="15"/>
      <c r="AJ2930" s="15"/>
      <c r="AK2930" s="15"/>
      <c r="AL2930" s="15"/>
      <c r="AM2930" s="15"/>
      <c r="AN2930" s="15"/>
    </row>
    <row r="2931" spans="1:40" s="14" customFormat="1" ht="15" hidden="1">
      <c r="A2931" s="65"/>
      <c r="B2931" s="67"/>
      <c r="C2931" s="67"/>
      <c r="D2931" s="67"/>
      <c r="E2931" s="67"/>
      <c r="F2931" s="65"/>
      <c r="G2931" s="65"/>
      <c r="H2931" s="65"/>
      <c r="J2931" s="15"/>
      <c r="K2931" s="15"/>
      <c r="L2931" s="15"/>
      <c r="M2931" s="15"/>
      <c r="N2931" s="15"/>
      <c r="O2931" s="15"/>
      <c r="R2931" s="15"/>
      <c r="T2931" s="15"/>
      <c r="U2931" s="15"/>
      <c r="W2931" s="15"/>
      <c r="Y2931" s="15"/>
      <c r="AA2931" s="15"/>
      <c r="AB2931" s="17"/>
      <c r="AC2931" s="15"/>
      <c r="AD2931" s="15"/>
      <c r="AE2931" s="15"/>
      <c r="AF2931" s="15"/>
      <c r="AG2931" s="15"/>
      <c r="AH2931" s="15"/>
      <c r="AI2931" s="15"/>
      <c r="AJ2931" s="15"/>
      <c r="AK2931" s="15"/>
      <c r="AL2931" s="15"/>
      <c r="AM2931" s="15"/>
      <c r="AN2931" s="15"/>
    </row>
    <row r="2932" spans="1:40" s="14" customFormat="1" ht="15" hidden="1">
      <c r="A2932" s="65"/>
      <c r="B2932" s="67"/>
      <c r="C2932" s="67"/>
      <c r="D2932" s="67"/>
      <c r="E2932" s="67"/>
      <c r="F2932" s="65"/>
      <c r="G2932" s="65"/>
      <c r="H2932" s="65"/>
      <c r="J2932" s="15"/>
      <c r="K2932" s="15"/>
      <c r="L2932" s="15"/>
      <c r="M2932" s="15"/>
      <c r="N2932" s="15"/>
      <c r="O2932" s="15"/>
      <c r="R2932" s="15"/>
      <c r="T2932" s="15"/>
      <c r="U2932" s="15"/>
      <c r="W2932" s="15"/>
      <c r="Y2932" s="15"/>
      <c r="AA2932" s="15"/>
      <c r="AB2932" s="17"/>
      <c r="AC2932" s="15"/>
      <c r="AD2932" s="15"/>
      <c r="AE2932" s="15"/>
      <c r="AF2932" s="15"/>
      <c r="AG2932" s="15"/>
      <c r="AH2932" s="15"/>
      <c r="AI2932" s="15"/>
      <c r="AJ2932" s="15"/>
      <c r="AK2932" s="15"/>
      <c r="AL2932" s="15"/>
      <c r="AM2932" s="15"/>
      <c r="AN2932" s="15"/>
    </row>
    <row r="2933" spans="1:40" s="14" customFormat="1" ht="15" hidden="1">
      <c r="A2933" s="65"/>
      <c r="B2933" s="67"/>
      <c r="C2933" s="67"/>
      <c r="D2933" s="67"/>
      <c r="E2933" s="67"/>
      <c r="F2933" s="65"/>
      <c r="G2933" s="65"/>
      <c r="H2933" s="65"/>
      <c r="J2933" s="15"/>
      <c r="K2933" s="15"/>
      <c r="L2933" s="15"/>
      <c r="M2933" s="15"/>
      <c r="N2933" s="15"/>
      <c r="O2933" s="15"/>
      <c r="R2933" s="15"/>
      <c r="T2933" s="15"/>
      <c r="U2933" s="15"/>
      <c r="W2933" s="15"/>
      <c r="Y2933" s="15"/>
      <c r="AA2933" s="15"/>
      <c r="AB2933" s="17"/>
      <c r="AC2933" s="15"/>
      <c r="AD2933" s="15"/>
      <c r="AE2933" s="15"/>
      <c r="AF2933" s="15"/>
      <c r="AG2933" s="15"/>
      <c r="AH2933" s="15"/>
      <c r="AI2933" s="15"/>
      <c r="AJ2933" s="15"/>
      <c r="AK2933" s="15"/>
      <c r="AL2933" s="15"/>
      <c r="AM2933" s="15"/>
      <c r="AN2933" s="15"/>
    </row>
    <row r="2934" spans="1:40" s="14" customFormat="1" ht="15" hidden="1">
      <c r="A2934" s="65"/>
      <c r="B2934" s="67"/>
      <c r="C2934" s="67"/>
      <c r="D2934" s="67"/>
      <c r="E2934" s="67"/>
      <c r="F2934" s="65"/>
      <c r="G2934" s="65"/>
      <c r="H2934" s="65"/>
      <c r="J2934" s="15"/>
      <c r="K2934" s="15"/>
      <c r="L2934" s="15"/>
      <c r="M2934" s="15"/>
      <c r="N2934" s="15"/>
      <c r="O2934" s="15"/>
      <c r="R2934" s="15"/>
      <c r="T2934" s="15"/>
      <c r="U2934" s="15"/>
      <c r="W2934" s="15"/>
      <c r="Y2934" s="15"/>
      <c r="AA2934" s="15"/>
      <c r="AB2934" s="17"/>
      <c r="AC2934" s="15"/>
      <c r="AD2934" s="15"/>
      <c r="AE2934" s="15"/>
      <c r="AF2934" s="15"/>
      <c r="AG2934" s="15"/>
      <c r="AH2934" s="15"/>
      <c r="AI2934" s="15"/>
      <c r="AJ2934" s="15"/>
      <c r="AK2934" s="15"/>
      <c r="AL2934" s="15"/>
      <c r="AM2934" s="15"/>
      <c r="AN2934" s="15"/>
    </row>
    <row r="2935" spans="1:40" s="14" customFormat="1" ht="15" hidden="1">
      <c r="A2935" s="65"/>
      <c r="B2935" s="67"/>
      <c r="C2935" s="67"/>
      <c r="D2935" s="67"/>
      <c r="E2935" s="67"/>
      <c r="F2935" s="65"/>
      <c r="G2935" s="65"/>
      <c r="H2935" s="65"/>
      <c r="J2935" s="15"/>
      <c r="K2935" s="15"/>
      <c r="L2935" s="15"/>
      <c r="M2935" s="15"/>
      <c r="N2935" s="15"/>
      <c r="O2935" s="15"/>
      <c r="R2935" s="15"/>
      <c r="T2935" s="15"/>
      <c r="U2935" s="15"/>
      <c r="W2935" s="15"/>
      <c r="Y2935" s="15"/>
      <c r="AA2935" s="15"/>
      <c r="AB2935" s="17"/>
      <c r="AC2935" s="15"/>
      <c r="AD2935" s="15"/>
      <c r="AE2935" s="15"/>
      <c r="AF2935" s="15"/>
      <c r="AG2935" s="15"/>
      <c r="AH2935" s="15"/>
      <c r="AI2935" s="15"/>
      <c r="AJ2935" s="15"/>
      <c r="AK2935" s="15"/>
      <c r="AL2935" s="15"/>
      <c r="AM2935" s="15"/>
      <c r="AN2935" s="15"/>
    </row>
    <row r="2936" spans="1:40" s="14" customFormat="1" ht="15" hidden="1">
      <c r="A2936" s="65"/>
      <c r="B2936" s="67"/>
      <c r="C2936" s="67"/>
      <c r="D2936" s="67"/>
      <c r="E2936" s="67"/>
      <c r="F2936" s="65"/>
      <c r="G2936" s="65"/>
      <c r="H2936" s="65"/>
      <c r="J2936" s="15"/>
      <c r="K2936" s="15"/>
      <c r="L2936" s="15"/>
      <c r="M2936" s="15"/>
      <c r="N2936" s="15"/>
      <c r="O2936" s="15"/>
      <c r="R2936" s="15"/>
      <c r="T2936" s="15"/>
      <c r="U2936" s="15"/>
      <c r="W2936" s="15"/>
      <c r="Y2936" s="15"/>
      <c r="AA2936" s="15"/>
      <c r="AB2936" s="17"/>
      <c r="AC2936" s="15"/>
      <c r="AD2936" s="15"/>
      <c r="AE2936" s="15"/>
      <c r="AF2936" s="15"/>
      <c r="AG2936" s="15"/>
      <c r="AH2936" s="15"/>
      <c r="AI2936" s="15"/>
      <c r="AJ2936" s="15"/>
      <c r="AK2936" s="15"/>
      <c r="AL2936" s="15"/>
      <c r="AM2936" s="15"/>
      <c r="AN2936" s="15"/>
    </row>
    <row r="2937" spans="1:40" s="14" customFormat="1" ht="15" hidden="1">
      <c r="A2937" s="65"/>
      <c r="B2937" s="67"/>
      <c r="C2937" s="67"/>
      <c r="D2937" s="67"/>
      <c r="E2937" s="67"/>
      <c r="F2937" s="65"/>
      <c r="G2937" s="65"/>
      <c r="H2937" s="65"/>
      <c r="J2937" s="15"/>
      <c r="K2937" s="15"/>
      <c r="L2937" s="15"/>
      <c r="M2937" s="15"/>
      <c r="N2937" s="15"/>
      <c r="O2937" s="15"/>
      <c r="R2937" s="15"/>
      <c r="T2937" s="15"/>
      <c r="U2937" s="15"/>
      <c r="W2937" s="15"/>
      <c r="Y2937" s="15"/>
      <c r="AA2937" s="15"/>
      <c r="AB2937" s="17"/>
      <c r="AC2937" s="15"/>
      <c r="AD2937" s="15"/>
      <c r="AE2937" s="15"/>
      <c r="AF2937" s="15"/>
      <c r="AG2937" s="15"/>
      <c r="AH2937" s="15"/>
      <c r="AI2937" s="15"/>
      <c r="AJ2937" s="15"/>
      <c r="AK2937" s="15"/>
      <c r="AL2937" s="15"/>
      <c r="AM2937" s="15"/>
      <c r="AN2937" s="15"/>
    </row>
    <row r="2938" spans="1:40" s="14" customFormat="1" ht="15" hidden="1">
      <c r="A2938" s="65"/>
      <c r="B2938" s="67"/>
      <c r="C2938" s="67"/>
      <c r="D2938" s="67"/>
      <c r="E2938" s="67"/>
      <c r="F2938" s="65"/>
      <c r="G2938" s="65"/>
      <c r="H2938" s="65"/>
      <c r="J2938" s="15"/>
      <c r="K2938" s="15"/>
      <c r="L2938" s="15"/>
      <c r="M2938" s="15"/>
      <c r="N2938" s="15"/>
      <c r="O2938" s="15"/>
      <c r="R2938" s="15"/>
      <c r="T2938" s="15"/>
      <c r="U2938" s="15"/>
      <c r="W2938" s="15"/>
      <c r="Y2938" s="15"/>
      <c r="AA2938" s="15"/>
      <c r="AB2938" s="17"/>
      <c r="AC2938" s="15"/>
      <c r="AD2938" s="15"/>
      <c r="AE2938" s="15"/>
      <c r="AF2938" s="15"/>
      <c r="AG2938" s="15"/>
      <c r="AH2938" s="15"/>
      <c r="AI2938" s="15"/>
      <c r="AJ2938" s="15"/>
      <c r="AK2938" s="15"/>
      <c r="AL2938" s="15"/>
      <c r="AM2938" s="15"/>
      <c r="AN2938" s="15"/>
    </row>
    <row r="2939" spans="1:40" s="14" customFormat="1" ht="15" hidden="1">
      <c r="A2939" s="65"/>
      <c r="B2939" s="67"/>
      <c r="C2939" s="67"/>
      <c r="D2939" s="67"/>
      <c r="E2939" s="67"/>
      <c r="F2939" s="65"/>
      <c r="G2939" s="65"/>
      <c r="H2939" s="65"/>
      <c r="J2939" s="15"/>
      <c r="K2939" s="15"/>
      <c r="L2939" s="15"/>
      <c r="M2939" s="15"/>
      <c r="N2939" s="15"/>
      <c r="O2939" s="15"/>
      <c r="R2939" s="15"/>
      <c r="T2939" s="15"/>
      <c r="U2939" s="15"/>
      <c r="W2939" s="15"/>
      <c r="Y2939" s="15"/>
      <c r="AA2939" s="15"/>
      <c r="AB2939" s="17"/>
      <c r="AC2939" s="15"/>
      <c r="AD2939" s="15"/>
      <c r="AE2939" s="15"/>
      <c r="AF2939" s="15"/>
      <c r="AG2939" s="15"/>
      <c r="AH2939" s="15"/>
      <c r="AI2939" s="15"/>
      <c r="AJ2939" s="15"/>
      <c r="AK2939" s="15"/>
      <c r="AL2939" s="15"/>
      <c r="AM2939" s="15"/>
      <c r="AN2939" s="15"/>
    </row>
    <row r="2940" spans="1:40" s="14" customFormat="1" ht="15" hidden="1">
      <c r="A2940" s="65"/>
      <c r="B2940" s="67"/>
      <c r="C2940" s="67"/>
      <c r="D2940" s="67"/>
      <c r="E2940" s="67"/>
      <c r="F2940" s="65"/>
      <c r="G2940" s="65"/>
      <c r="H2940" s="65"/>
      <c r="J2940" s="15"/>
      <c r="K2940" s="15"/>
      <c r="L2940" s="15"/>
      <c r="M2940" s="15"/>
      <c r="N2940" s="15"/>
      <c r="O2940" s="15"/>
      <c r="R2940" s="15"/>
      <c r="T2940" s="15"/>
      <c r="U2940" s="15"/>
      <c r="W2940" s="15"/>
      <c r="Y2940" s="15"/>
      <c r="AA2940" s="15"/>
      <c r="AB2940" s="17"/>
      <c r="AC2940" s="15"/>
      <c r="AD2940" s="15"/>
      <c r="AE2940" s="15"/>
      <c r="AF2940" s="15"/>
      <c r="AG2940" s="15"/>
      <c r="AH2940" s="15"/>
      <c r="AI2940" s="15"/>
      <c r="AJ2940" s="15"/>
      <c r="AK2940" s="15"/>
      <c r="AL2940" s="15"/>
      <c r="AM2940" s="15"/>
      <c r="AN2940" s="15"/>
    </row>
    <row r="2941" spans="1:40" s="14" customFormat="1" ht="15" hidden="1">
      <c r="A2941" s="65"/>
      <c r="B2941" s="67"/>
      <c r="C2941" s="67"/>
      <c r="D2941" s="67"/>
      <c r="E2941" s="67"/>
      <c r="F2941" s="65"/>
      <c r="G2941" s="65"/>
      <c r="H2941" s="65"/>
      <c r="J2941" s="15"/>
      <c r="K2941" s="15"/>
      <c r="L2941" s="15"/>
      <c r="M2941" s="15"/>
      <c r="N2941" s="15"/>
      <c r="O2941" s="15"/>
      <c r="R2941" s="15"/>
      <c r="T2941" s="15"/>
      <c r="U2941" s="15"/>
      <c r="W2941" s="15"/>
      <c r="Y2941" s="15"/>
      <c r="AA2941" s="15"/>
      <c r="AB2941" s="17"/>
      <c r="AC2941" s="15"/>
      <c r="AD2941" s="15"/>
      <c r="AE2941" s="15"/>
      <c r="AF2941" s="15"/>
      <c r="AG2941" s="15"/>
      <c r="AH2941" s="15"/>
      <c r="AI2941" s="15"/>
      <c r="AJ2941" s="15"/>
      <c r="AK2941" s="15"/>
      <c r="AL2941" s="15"/>
      <c r="AM2941" s="15"/>
      <c r="AN2941" s="15"/>
    </row>
    <row r="2942" spans="1:40" s="14" customFormat="1" ht="15" hidden="1">
      <c r="A2942" s="65"/>
      <c r="B2942" s="67"/>
      <c r="C2942" s="67"/>
      <c r="D2942" s="67"/>
      <c r="E2942" s="67"/>
      <c r="F2942" s="65"/>
      <c r="G2942" s="65"/>
      <c r="H2942" s="65"/>
      <c r="J2942" s="15"/>
      <c r="K2942" s="15"/>
      <c r="L2942" s="15"/>
      <c r="M2942" s="15"/>
      <c r="N2942" s="15"/>
      <c r="O2942" s="15"/>
      <c r="R2942" s="15"/>
      <c r="T2942" s="15"/>
      <c r="U2942" s="15"/>
      <c r="W2942" s="15"/>
      <c r="Y2942" s="15"/>
      <c r="AA2942" s="15"/>
      <c r="AB2942" s="17"/>
      <c r="AC2942" s="15"/>
      <c r="AD2942" s="15"/>
      <c r="AE2942" s="15"/>
      <c r="AF2942" s="15"/>
      <c r="AG2942" s="15"/>
      <c r="AH2942" s="15"/>
      <c r="AI2942" s="15"/>
      <c r="AJ2942" s="15"/>
      <c r="AK2942" s="15"/>
      <c r="AL2942" s="15"/>
      <c r="AM2942" s="15"/>
      <c r="AN2942" s="15"/>
    </row>
    <row r="2943" spans="1:40" s="14" customFormat="1" ht="15" hidden="1">
      <c r="A2943" s="65"/>
      <c r="B2943" s="67"/>
      <c r="C2943" s="67"/>
      <c r="D2943" s="67"/>
      <c r="E2943" s="67"/>
      <c r="F2943" s="65"/>
      <c r="G2943" s="65"/>
      <c r="H2943" s="65"/>
      <c r="J2943" s="15"/>
      <c r="K2943" s="15"/>
      <c r="L2943" s="15"/>
      <c r="M2943" s="15"/>
      <c r="N2943" s="15"/>
      <c r="O2943" s="15"/>
      <c r="R2943" s="15"/>
      <c r="T2943" s="15"/>
      <c r="U2943" s="15"/>
      <c r="W2943" s="15"/>
      <c r="Y2943" s="15"/>
      <c r="AA2943" s="15"/>
      <c r="AB2943" s="17"/>
      <c r="AC2943" s="15"/>
      <c r="AD2943" s="15"/>
      <c r="AE2943" s="15"/>
      <c r="AF2943" s="15"/>
      <c r="AG2943" s="15"/>
      <c r="AH2943" s="15"/>
      <c r="AI2943" s="15"/>
      <c r="AJ2943" s="15"/>
      <c r="AK2943" s="15"/>
      <c r="AL2943" s="15"/>
      <c r="AM2943" s="15"/>
      <c r="AN2943" s="15"/>
    </row>
    <row r="2944" spans="1:40" s="14" customFormat="1" ht="15" hidden="1">
      <c r="A2944" s="65"/>
      <c r="B2944" s="67"/>
      <c r="C2944" s="67"/>
      <c r="D2944" s="67"/>
      <c r="E2944" s="67"/>
      <c r="F2944" s="65"/>
      <c r="G2944" s="65"/>
      <c r="H2944" s="65"/>
      <c r="J2944" s="15"/>
      <c r="K2944" s="15"/>
      <c r="L2944" s="15"/>
      <c r="M2944" s="15"/>
      <c r="N2944" s="15"/>
      <c r="O2944" s="15"/>
      <c r="R2944" s="15"/>
      <c r="T2944" s="15"/>
      <c r="U2944" s="15"/>
      <c r="W2944" s="15"/>
      <c r="Y2944" s="15"/>
      <c r="AA2944" s="15"/>
      <c r="AB2944" s="17"/>
      <c r="AC2944" s="15"/>
      <c r="AD2944" s="15"/>
      <c r="AE2944" s="15"/>
      <c r="AF2944" s="15"/>
      <c r="AG2944" s="15"/>
      <c r="AH2944" s="15"/>
      <c r="AI2944" s="15"/>
      <c r="AJ2944" s="15"/>
      <c r="AK2944" s="15"/>
      <c r="AL2944" s="15"/>
      <c r="AM2944" s="15"/>
      <c r="AN2944" s="15"/>
    </row>
    <row r="2945" spans="1:40" s="14" customFormat="1" ht="15" hidden="1">
      <c r="A2945" s="65"/>
      <c r="B2945" s="67"/>
      <c r="C2945" s="67"/>
      <c r="D2945" s="67"/>
      <c r="E2945" s="67"/>
      <c r="F2945" s="65"/>
      <c r="G2945" s="65"/>
      <c r="H2945" s="65"/>
      <c r="J2945" s="15"/>
      <c r="K2945" s="15"/>
      <c r="L2945" s="15"/>
      <c r="M2945" s="15"/>
      <c r="N2945" s="15"/>
      <c r="O2945" s="15"/>
      <c r="R2945" s="15"/>
      <c r="T2945" s="15"/>
      <c r="U2945" s="15"/>
      <c r="W2945" s="15"/>
      <c r="Y2945" s="15"/>
      <c r="AA2945" s="15"/>
      <c r="AB2945" s="17"/>
      <c r="AC2945" s="15"/>
      <c r="AD2945" s="15"/>
      <c r="AE2945" s="15"/>
      <c r="AF2945" s="15"/>
      <c r="AG2945" s="15"/>
      <c r="AH2945" s="15"/>
      <c r="AI2945" s="15"/>
      <c r="AJ2945" s="15"/>
      <c r="AK2945" s="15"/>
      <c r="AL2945" s="15"/>
      <c r="AM2945" s="15"/>
      <c r="AN2945" s="15"/>
    </row>
    <row r="2946" spans="1:40" s="14" customFormat="1" ht="15" hidden="1">
      <c r="A2946" s="65"/>
      <c r="B2946" s="67"/>
      <c r="C2946" s="67"/>
      <c r="D2946" s="67"/>
      <c r="E2946" s="67"/>
      <c r="F2946" s="65"/>
      <c r="G2946" s="65"/>
      <c r="H2946" s="65"/>
      <c r="J2946" s="15"/>
      <c r="K2946" s="15"/>
      <c r="L2946" s="15"/>
      <c r="M2946" s="15"/>
      <c r="N2946" s="15"/>
      <c r="O2946" s="15"/>
      <c r="R2946" s="15"/>
      <c r="T2946" s="15"/>
      <c r="U2946" s="15"/>
      <c r="W2946" s="15"/>
      <c r="Y2946" s="15"/>
      <c r="AA2946" s="15"/>
      <c r="AB2946" s="17"/>
      <c r="AC2946" s="15"/>
      <c r="AD2946" s="15"/>
      <c r="AE2946" s="15"/>
      <c r="AF2946" s="15"/>
      <c r="AG2946" s="15"/>
      <c r="AH2946" s="15"/>
      <c r="AI2946" s="15"/>
      <c r="AJ2946" s="15"/>
      <c r="AK2946" s="15"/>
      <c r="AL2946" s="15"/>
      <c r="AM2946" s="15"/>
      <c r="AN2946" s="15"/>
    </row>
    <row r="2947" spans="1:40" s="14" customFormat="1" ht="15" hidden="1">
      <c r="A2947" s="65"/>
      <c r="B2947" s="67"/>
      <c r="C2947" s="67"/>
      <c r="D2947" s="67"/>
      <c r="E2947" s="67"/>
      <c r="F2947" s="65"/>
      <c r="G2947" s="65"/>
      <c r="H2947" s="65"/>
      <c r="J2947" s="15"/>
      <c r="K2947" s="15"/>
      <c r="L2947" s="15"/>
      <c r="M2947" s="15"/>
      <c r="N2947" s="15"/>
      <c r="O2947" s="15"/>
      <c r="R2947" s="15"/>
      <c r="T2947" s="15"/>
      <c r="U2947" s="15"/>
      <c r="W2947" s="15"/>
      <c r="Y2947" s="15"/>
      <c r="AA2947" s="15"/>
      <c r="AB2947" s="17"/>
      <c r="AC2947" s="15"/>
      <c r="AD2947" s="15"/>
      <c r="AE2947" s="15"/>
      <c r="AF2947" s="15"/>
      <c r="AG2947" s="15"/>
      <c r="AH2947" s="15"/>
      <c r="AI2947" s="15"/>
      <c r="AJ2947" s="15"/>
      <c r="AK2947" s="15"/>
      <c r="AL2947" s="15"/>
      <c r="AM2947" s="15"/>
      <c r="AN2947" s="15"/>
    </row>
    <row r="2948" spans="1:40" s="14" customFormat="1" ht="15" hidden="1">
      <c r="A2948" s="65"/>
      <c r="B2948" s="67"/>
      <c r="C2948" s="67"/>
      <c r="D2948" s="67"/>
      <c r="E2948" s="67"/>
      <c r="F2948" s="65"/>
      <c r="G2948" s="65"/>
      <c r="H2948" s="65"/>
      <c r="J2948" s="15"/>
      <c r="K2948" s="15"/>
      <c r="L2948" s="15"/>
      <c r="M2948" s="15"/>
      <c r="N2948" s="15"/>
      <c r="O2948" s="15"/>
      <c r="R2948" s="15"/>
      <c r="T2948" s="15"/>
      <c r="U2948" s="15"/>
      <c r="W2948" s="15"/>
      <c r="Y2948" s="15"/>
      <c r="AA2948" s="15"/>
      <c r="AB2948" s="17"/>
      <c r="AC2948" s="15"/>
      <c r="AD2948" s="15"/>
      <c r="AE2948" s="15"/>
      <c r="AF2948" s="15"/>
      <c r="AG2948" s="15"/>
      <c r="AH2948" s="15"/>
      <c r="AI2948" s="15"/>
      <c r="AJ2948" s="15"/>
      <c r="AK2948" s="15"/>
      <c r="AL2948" s="15"/>
      <c r="AM2948" s="15"/>
      <c r="AN2948" s="15"/>
    </row>
    <row r="2949" spans="1:40" s="14" customFormat="1" ht="15" hidden="1">
      <c r="A2949" s="65"/>
      <c r="B2949" s="67"/>
      <c r="C2949" s="67"/>
      <c r="D2949" s="67"/>
      <c r="E2949" s="67"/>
      <c r="F2949" s="65"/>
      <c r="G2949" s="65"/>
      <c r="H2949" s="65"/>
      <c r="J2949" s="15"/>
      <c r="K2949" s="15"/>
      <c r="L2949" s="15"/>
      <c r="M2949" s="15"/>
      <c r="N2949" s="15"/>
      <c r="O2949" s="15"/>
      <c r="R2949" s="15"/>
      <c r="T2949" s="15"/>
      <c r="U2949" s="15"/>
      <c r="W2949" s="15"/>
      <c r="Y2949" s="15"/>
      <c r="AA2949" s="15"/>
      <c r="AB2949" s="17"/>
      <c r="AC2949" s="15"/>
      <c r="AD2949" s="15"/>
      <c r="AE2949" s="15"/>
      <c r="AF2949" s="15"/>
      <c r="AG2949" s="15"/>
      <c r="AH2949" s="15"/>
      <c r="AI2949" s="15"/>
      <c r="AJ2949" s="15"/>
      <c r="AK2949" s="15"/>
      <c r="AL2949" s="15"/>
      <c r="AM2949" s="15"/>
      <c r="AN2949" s="15"/>
    </row>
    <row r="2950" spans="1:40" s="14" customFormat="1" ht="15" hidden="1">
      <c r="A2950" s="65"/>
      <c r="B2950" s="67"/>
      <c r="C2950" s="67"/>
      <c r="D2950" s="67"/>
      <c r="E2950" s="67"/>
      <c r="F2950" s="65"/>
      <c r="G2950" s="65"/>
      <c r="H2950" s="65"/>
      <c r="J2950" s="15"/>
      <c r="K2950" s="15"/>
      <c r="L2950" s="15"/>
      <c r="M2950" s="15"/>
      <c r="N2950" s="15"/>
      <c r="O2950" s="15"/>
      <c r="R2950" s="15"/>
      <c r="T2950" s="15"/>
      <c r="U2950" s="15"/>
      <c r="W2950" s="15"/>
      <c r="Y2950" s="15"/>
      <c r="AA2950" s="15"/>
      <c r="AB2950" s="17"/>
      <c r="AC2950" s="15"/>
      <c r="AD2950" s="15"/>
      <c r="AE2950" s="15"/>
      <c r="AF2950" s="15"/>
      <c r="AG2950" s="15"/>
      <c r="AH2950" s="15"/>
      <c r="AI2950" s="15"/>
      <c r="AJ2950" s="15"/>
      <c r="AK2950" s="15"/>
      <c r="AL2950" s="15"/>
      <c r="AM2950" s="15"/>
      <c r="AN2950" s="15"/>
    </row>
    <row r="2951" spans="1:40" s="14" customFormat="1" ht="15" hidden="1">
      <c r="A2951" s="65"/>
      <c r="B2951" s="67"/>
      <c r="C2951" s="67"/>
      <c r="D2951" s="67"/>
      <c r="E2951" s="67"/>
      <c r="F2951" s="65"/>
      <c r="G2951" s="65"/>
      <c r="H2951" s="65"/>
      <c r="J2951" s="15"/>
      <c r="K2951" s="15"/>
      <c r="L2951" s="15"/>
      <c r="M2951" s="15"/>
      <c r="N2951" s="15"/>
      <c r="O2951" s="15"/>
      <c r="R2951" s="15"/>
      <c r="T2951" s="15"/>
      <c r="U2951" s="15"/>
      <c r="W2951" s="15"/>
      <c r="Y2951" s="15"/>
      <c r="AA2951" s="15"/>
      <c r="AB2951" s="17"/>
      <c r="AC2951" s="15"/>
      <c r="AD2951" s="15"/>
      <c r="AE2951" s="15"/>
      <c r="AF2951" s="15"/>
      <c r="AG2951" s="15"/>
      <c r="AH2951" s="15"/>
      <c r="AI2951" s="15"/>
      <c r="AJ2951" s="15"/>
      <c r="AK2951" s="15"/>
      <c r="AL2951" s="15"/>
      <c r="AM2951" s="15"/>
      <c r="AN2951" s="15"/>
    </row>
    <row r="2952" spans="1:40" s="14" customFormat="1" ht="15" hidden="1">
      <c r="A2952" s="65"/>
      <c r="B2952" s="67"/>
      <c r="C2952" s="67"/>
      <c r="D2952" s="67"/>
      <c r="E2952" s="67"/>
      <c r="F2952" s="65"/>
      <c r="G2952" s="65"/>
      <c r="H2952" s="65"/>
      <c r="J2952" s="15"/>
      <c r="K2952" s="15"/>
      <c r="L2952" s="15"/>
      <c r="M2952" s="15"/>
      <c r="N2952" s="15"/>
      <c r="O2952" s="15"/>
      <c r="R2952" s="15"/>
      <c r="T2952" s="15"/>
      <c r="U2952" s="15"/>
      <c r="W2952" s="15"/>
      <c r="Y2952" s="15"/>
      <c r="AA2952" s="15"/>
      <c r="AB2952" s="17"/>
      <c r="AC2952" s="15"/>
      <c r="AD2952" s="15"/>
      <c r="AE2952" s="15"/>
      <c r="AF2952" s="15"/>
      <c r="AG2952" s="15"/>
      <c r="AH2952" s="15"/>
      <c r="AI2952" s="15"/>
      <c r="AJ2952" s="15"/>
      <c r="AK2952" s="15"/>
      <c r="AL2952" s="15"/>
      <c r="AM2952" s="15"/>
      <c r="AN2952" s="15"/>
    </row>
    <row r="2953" spans="1:40" s="14" customFormat="1" ht="15" hidden="1">
      <c r="A2953" s="65"/>
      <c r="B2953" s="67"/>
      <c r="C2953" s="67"/>
      <c r="D2953" s="67"/>
      <c r="E2953" s="67"/>
      <c r="F2953" s="65"/>
      <c r="G2953" s="65"/>
      <c r="H2953" s="65"/>
      <c r="J2953" s="15"/>
      <c r="K2953" s="15"/>
      <c r="L2953" s="15"/>
      <c r="M2953" s="15"/>
      <c r="N2953" s="15"/>
      <c r="O2953" s="15"/>
      <c r="R2953" s="15"/>
      <c r="T2953" s="15"/>
      <c r="U2953" s="15"/>
      <c r="W2953" s="15"/>
      <c r="Y2953" s="15"/>
      <c r="AA2953" s="15"/>
      <c r="AB2953" s="17"/>
      <c r="AC2953" s="15"/>
      <c r="AD2953" s="15"/>
      <c r="AE2953" s="15"/>
      <c r="AF2953" s="15"/>
      <c r="AG2953" s="15"/>
      <c r="AH2953" s="15"/>
      <c r="AI2953" s="15"/>
      <c r="AJ2953" s="15"/>
      <c r="AK2953" s="15"/>
      <c r="AL2953" s="15"/>
      <c r="AM2953" s="15"/>
      <c r="AN2953" s="15"/>
    </row>
    <row r="2954" spans="1:40" s="14" customFormat="1" ht="15" hidden="1">
      <c r="A2954" s="65"/>
      <c r="B2954" s="67"/>
      <c r="C2954" s="67"/>
      <c r="D2954" s="67"/>
      <c r="E2954" s="67"/>
      <c r="F2954" s="65"/>
      <c r="G2954" s="65"/>
      <c r="H2954" s="65"/>
      <c r="J2954" s="15"/>
      <c r="K2954" s="15"/>
      <c r="L2954" s="15"/>
      <c r="M2954" s="15"/>
      <c r="N2954" s="15"/>
      <c r="O2954" s="15"/>
      <c r="R2954" s="15"/>
      <c r="T2954" s="15"/>
      <c r="U2954" s="15"/>
      <c r="W2954" s="15"/>
      <c r="Y2954" s="15"/>
      <c r="AA2954" s="15"/>
      <c r="AB2954" s="17"/>
      <c r="AC2954" s="15"/>
      <c r="AD2954" s="15"/>
      <c r="AE2954" s="15"/>
      <c r="AF2954" s="15"/>
      <c r="AG2954" s="15"/>
      <c r="AH2954" s="15"/>
      <c r="AI2954" s="15"/>
      <c r="AJ2954" s="15"/>
      <c r="AK2954" s="15"/>
      <c r="AL2954" s="15"/>
      <c r="AM2954" s="15"/>
      <c r="AN2954" s="15"/>
    </row>
    <row r="2955" spans="1:40" s="14" customFormat="1" ht="15" hidden="1">
      <c r="A2955" s="65"/>
      <c r="B2955" s="67"/>
      <c r="C2955" s="67"/>
      <c r="D2955" s="67"/>
      <c r="E2955" s="67"/>
      <c r="F2955" s="65"/>
      <c r="G2955" s="65"/>
      <c r="H2955" s="65"/>
      <c r="J2955" s="15"/>
      <c r="K2955" s="15"/>
      <c r="L2955" s="15"/>
      <c r="M2955" s="15"/>
      <c r="N2955" s="15"/>
      <c r="O2955" s="15"/>
      <c r="R2955" s="15"/>
      <c r="T2955" s="15"/>
      <c r="U2955" s="15"/>
      <c r="W2955" s="15"/>
      <c r="Y2955" s="15"/>
      <c r="AA2955" s="15"/>
      <c r="AB2955" s="17"/>
      <c r="AC2955" s="15"/>
      <c r="AD2955" s="15"/>
      <c r="AE2955" s="15"/>
      <c r="AF2955" s="15"/>
      <c r="AG2955" s="15"/>
      <c r="AH2955" s="15"/>
      <c r="AI2955" s="15"/>
      <c r="AJ2955" s="15"/>
      <c r="AK2955" s="15"/>
      <c r="AL2955" s="15"/>
      <c r="AM2955" s="15"/>
      <c r="AN2955" s="15"/>
    </row>
    <row r="2956" spans="1:40" s="14" customFormat="1" ht="15" hidden="1">
      <c r="A2956" s="65"/>
      <c r="B2956" s="67"/>
      <c r="C2956" s="67"/>
      <c r="D2956" s="67"/>
      <c r="E2956" s="67"/>
      <c r="F2956" s="65"/>
      <c r="G2956" s="65"/>
      <c r="H2956" s="65"/>
      <c r="J2956" s="15"/>
      <c r="K2956" s="15"/>
      <c r="L2956" s="15"/>
      <c r="M2956" s="15"/>
      <c r="N2956" s="15"/>
      <c r="O2956" s="15"/>
      <c r="R2956" s="15"/>
      <c r="T2956" s="15"/>
      <c r="U2956" s="15"/>
      <c r="W2956" s="15"/>
      <c r="Y2956" s="15"/>
      <c r="AA2956" s="15"/>
      <c r="AB2956" s="17"/>
      <c r="AC2956" s="15"/>
      <c r="AD2956" s="15"/>
      <c r="AE2956" s="15"/>
      <c r="AF2956" s="15"/>
      <c r="AG2956" s="15"/>
      <c r="AH2956" s="15"/>
      <c r="AI2956" s="15"/>
      <c r="AJ2956" s="15"/>
      <c r="AK2956" s="15"/>
      <c r="AL2956" s="15"/>
      <c r="AM2956" s="15"/>
      <c r="AN2956" s="15"/>
    </row>
    <row r="2957" spans="1:40" s="14" customFormat="1" ht="15" hidden="1">
      <c r="A2957" s="65"/>
      <c r="B2957" s="67"/>
      <c r="C2957" s="67"/>
      <c r="D2957" s="67"/>
      <c r="E2957" s="67"/>
      <c r="F2957" s="65"/>
      <c r="G2957" s="65"/>
      <c r="H2957" s="65"/>
      <c r="J2957" s="15"/>
      <c r="K2957" s="15"/>
      <c r="L2957" s="15"/>
      <c r="M2957" s="15"/>
      <c r="N2957" s="15"/>
      <c r="O2957" s="15"/>
      <c r="R2957" s="15"/>
      <c r="T2957" s="15"/>
      <c r="U2957" s="15"/>
      <c r="W2957" s="15"/>
      <c r="Y2957" s="15"/>
      <c r="AA2957" s="15"/>
      <c r="AB2957" s="17"/>
      <c r="AC2957" s="15"/>
      <c r="AD2957" s="15"/>
      <c r="AE2957" s="15"/>
      <c r="AF2957" s="15"/>
      <c r="AG2957" s="15"/>
      <c r="AH2957" s="15"/>
      <c r="AI2957" s="15"/>
      <c r="AJ2957" s="15"/>
      <c r="AK2957" s="15"/>
      <c r="AL2957" s="15"/>
      <c r="AM2957" s="15"/>
      <c r="AN2957" s="15"/>
    </row>
    <row r="2958" spans="1:40" s="14" customFormat="1" ht="15" hidden="1">
      <c r="A2958" s="65"/>
      <c r="B2958" s="67"/>
      <c r="C2958" s="67"/>
      <c r="D2958" s="67"/>
      <c r="E2958" s="67"/>
      <c r="F2958" s="65"/>
      <c r="G2958" s="65"/>
      <c r="H2958" s="65"/>
      <c r="J2958" s="15"/>
      <c r="K2958" s="15"/>
      <c r="L2958" s="15"/>
      <c r="M2958" s="15"/>
      <c r="N2958" s="15"/>
      <c r="O2958" s="15"/>
      <c r="R2958" s="15"/>
      <c r="T2958" s="15"/>
      <c r="U2958" s="15"/>
      <c r="W2958" s="15"/>
      <c r="Y2958" s="15"/>
      <c r="AA2958" s="15"/>
      <c r="AB2958" s="17"/>
      <c r="AC2958" s="15"/>
      <c r="AD2958" s="15"/>
      <c r="AE2958" s="15"/>
      <c r="AF2958" s="15"/>
      <c r="AG2958" s="15"/>
      <c r="AH2958" s="15"/>
      <c r="AI2958" s="15"/>
      <c r="AJ2958" s="15"/>
      <c r="AK2958" s="15"/>
      <c r="AL2958" s="15"/>
      <c r="AM2958" s="15"/>
      <c r="AN2958" s="15"/>
    </row>
    <row r="2959" spans="1:40" s="14" customFormat="1" ht="15" hidden="1">
      <c r="A2959" s="65"/>
      <c r="B2959" s="67"/>
      <c r="C2959" s="67"/>
      <c r="D2959" s="67"/>
      <c r="E2959" s="67"/>
      <c r="F2959" s="65"/>
      <c r="G2959" s="65"/>
      <c r="H2959" s="65"/>
      <c r="J2959" s="15"/>
      <c r="K2959" s="15"/>
      <c r="L2959" s="15"/>
      <c r="M2959" s="15"/>
      <c r="N2959" s="15"/>
      <c r="O2959" s="15"/>
      <c r="R2959" s="15"/>
      <c r="T2959" s="15"/>
      <c r="U2959" s="15"/>
      <c r="W2959" s="15"/>
      <c r="Y2959" s="15"/>
      <c r="AA2959" s="15"/>
      <c r="AB2959" s="17"/>
      <c r="AC2959" s="15"/>
      <c r="AD2959" s="15"/>
      <c r="AE2959" s="15"/>
      <c r="AF2959" s="15"/>
      <c r="AG2959" s="15"/>
      <c r="AH2959" s="15"/>
      <c r="AI2959" s="15"/>
      <c r="AJ2959" s="15"/>
      <c r="AK2959" s="15"/>
      <c r="AL2959" s="15"/>
      <c r="AM2959" s="15"/>
      <c r="AN2959" s="15"/>
    </row>
    <row r="2960" spans="1:40" s="14" customFormat="1" ht="15" hidden="1">
      <c r="A2960" s="65"/>
      <c r="B2960" s="67"/>
      <c r="C2960" s="67"/>
      <c r="D2960" s="67"/>
      <c r="E2960" s="67"/>
      <c r="F2960" s="65"/>
      <c r="G2960" s="65"/>
      <c r="H2960" s="65"/>
      <c r="J2960" s="15"/>
      <c r="K2960" s="15"/>
      <c r="L2960" s="15"/>
      <c r="M2960" s="15"/>
      <c r="N2960" s="15"/>
      <c r="O2960" s="15"/>
      <c r="R2960" s="15"/>
      <c r="T2960" s="15"/>
      <c r="U2960" s="15"/>
      <c r="W2960" s="15"/>
      <c r="Y2960" s="15"/>
      <c r="AA2960" s="15"/>
      <c r="AB2960" s="17"/>
      <c r="AC2960" s="15"/>
      <c r="AD2960" s="15"/>
      <c r="AE2960" s="15"/>
      <c r="AF2960" s="15"/>
      <c r="AG2960" s="15"/>
      <c r="AH2960" s="15"/>
      <c r="AI2960" s="15"/>
      <c r="AJ2960" s="15"/>
      <c r="AK2960" s="15"/>
      <c r="AL2960" s="15"/>
      <c r="AM2960" s="15"/>
      <c r="AN2960" s="15"/>
    </row>
    <row r="2961" spans="1:40" s="14" customFormat="1" ht="15" hidden="1">
      <c r="A2961" s="65"/>
      <c r="B2961" s="67"/>
      <c r="C2961" s="67"/>
      <c r="D2961" s="67"/>
      <c r="E2961" s="67"/>
      <c r="F2961" s="65"/>
      <c r="G2961" s="65"/>
      <c r="H2961" s="65"/>
      <c r="J2961" s="15"/>
      <c r="K2961" s="15"/>
      <c r="L2961" s="15"/>
      <c r="M2961" s="15"/>
      <c r="N2961" s="15"/>
      <c r="O2961" s="15"/>
      <c r="R2961" s="15"/>
      <c r="T2961" s="15"/>
      <c r="U2961" s="15"/>
      <c r="W2961" s="15"/>
      <c r="Y2961" s="15"/>
      <c r="AA2961" s="15"/>
      <c r="AB2961" s="17"/>
      <c r="AC2961" s="15"/>
      <c r="AD2961" s="15"/>
      <c r="AE2961" s="15"/>
      <c r="AF2961" s="15"/>
      <c r="AG2961" s="15"/>
      <c r="AH2961" s="15"/>
      <c r="AI2961" s="15"/>
      <c r="AJ2961" s="15"/>
      <c r="AK2961" s="15"/>
      <c r="AL2961" s="15"/>
      <c r="AM2961" s="15"/>
      <c r="AN2961" s="15"/>
    </row>
    <row r="2962" spans="1:40" s="14" customFormat="1" ht="15" hidden="1">
      <c r="A2962" s="65"/>
      <c r="B2962" s="67"/>
      <c r="C2962" s="67"/>
      <c r="D2962" s="67"/>
      <c r="E2962" s="67"/>
      <c r="F2962" s="65"/>
      <c r="G2962" s="65"/>
      <c r="H2962" s="65"/>
      <c r="J2962" s="15"/>
      <c r="K2962" s="15"/>
      <c r="L2962" s="15"/>
      <c r="M2962" s="15"/>
      <c r="N2962" s="15"/>
      <c r="O2962" s="15"/>
      <c r="R2962" s="15"/>
      <c r="T2962" s="15"/>
      <c r="U2962" s="15"/>
      <c r="W2962" s="15"/>
      <c r="Y2962" s="15"/>
      <c r="AA2962" s="15"/>
      <c r="AB2962" s="17"/>
      <c r="AC2962" s="15"/>
      <c r="AD2962" s="15"/>
      <c r="AE2962" s="15"/>
      <c r="AF2962" s="15"/>
      <c r="AG2962" s="15"/>
      <c r="AH2962" s="15"/>
      <c r="AI2962" s="15"/>
      <c r="AJ2962" s="15"/>
      <c r="AK2962" s="15"/>
      <c r="AL2962" s="15"/>
      <c r="AM2962" s="15"/>
      <c r="AN2962" s="15"/>
    </row>
    <row r="2963" spans="1:40" s="14" customFormat="1" ht="15" hidden="1">
      <c r="A2963" s="65"/>
      <c r="B2963" s="67"/>
      <c r="C2963" s="67"/>
      <c r="D2963" s="67"/>
      <c r="E2963" s="67"/>
      <c r="F2963" s="65"/>
      <c r="G2963" s="65"/>
      <c r="H2963" s="65"/>
      <c r="J2963" s="15"/>
      <c r="K2963" s="15"/>
      <c r="L2963" s="15"/>
      <c r="M2963" s="15"/>
      <c r="N2963" s="15"/>
      <c r="O2963" s="15"/>
      <c r="R2963" s="15"/>
      <c r="T2963" s="15"/>
      <c r="U2963" s="15"/>
      <c r="W2963" s="15"/>
      <c r="Y2963" s="15"/>
      <c r="AA2963" s="15"/>
      <c r="AB2963" s="17"/>
      <c r="AC2963" s="15"/>
      <c r="AD2963" s="15"/>
      <c r="AE2963" s="15"/>
      <c r="AF2963" s="15"/>
      <c r="AG2963" s="15"/>
      <c r="AH2963" s="15"/>
      <c r="AI2963" s="15"/>
      <c r="AJ2963" s="15"/>
      <c r="AK2963" s="15"/>
      <c r="AL2963" s="15"/>
      <c r="AM2963" s="15"/>
      <c r="AN2963" s="15"/>
    </row>
    <row r="2964" spans="1:40" s="14" customFormat="1" ht="15" hidden="1">
      <c r="A2964" s="65"/>
      <c r="B2964" s="67"/>
      <c r="C2964" s="67"/>
      <c r="D2964" s="67"/>
      <c r="E2964" s="67"/>
      <c r="F2964" s="65"/>
      <c r="G2964" s="65"/>
      <c r="H2964" s="65"/>
      <c r="J2964" s="15"/>
      <c r="K2964" s="15"/>
      <c r="L2964" s="15"/>
      <c r="M2964" s="15"/>
      <c r="N2964" s="15"/>
      <c r="O2964" s="15"/>
      <c r="R2964" s="15"/>
      <c r="T2964" s="15"/>
      <c r="U2964" s="15"/>
      <c r="W2964" s="15"/>
      <c r="Y2964" s="15"/>
      <c r="AA2964" s="15"/>
      <c r="AB2964" s="17"/>
      <c r="AC2964" s="15"/>
      <c r="AD2964" s="15"/>
      <c r="AE2964" s="15"/>
      <c r="AF2964" s="15"/>
      <c r="AG2964" s="15"/>
      <c r="AH2964" s="15"/>
      <c r="AI2964" s="15"/>
      <c r="AJ2964" s="15"/>
      <c r="AK2964" s="15"/>
      <c r="AL2964" s="15"/>
      <c r="AM2964" s="15"/>
      <c r="AN2964" s="15"/>
    </row>
    <row r="2965" spans="1:40" s="14" customFormat="1" ht="15" hidden="1">
      <c r="A2965" s="65"/>
      <c r="B2965" s="67"/>
      <c r="C2965" s="67"/>
      <c r="D2965" s="67"/>
      <c r="E2965" s="67"/>
      <c r="F2965" s="65"/>
      <c r="G2965" s="65"/>
      <c r="H2965" s="65"/>
      <c r="J2965" s="15"/>
      <c r="K2965" s="15"/>
      <c r="L2965" s="15"/>
      <c r="M2965" s="15"/>
      <c r="N2965" s="15"/>
      <c r="O2965" s="15"/>
      <c r="R2965" s="15"/>
      <c r="T2965" s="15"/>
      <c r="U2965" s="15"/>
      <c r="W2965" s="15"/>
      <c r="Y2965" s="15"/>
      <c r="AA2965" s="15"/>
      <c r="AB2965" s="17"/>
      <c r="AC2965" s="15"/>
      <c r="AD2965" s="15"/>
      <c r="AE2965" s="15"/>
      <c r="AF2965" s="15"/>
      <c r="AG2965" s="15"/>
      <c r="AH2965" s="15"/>
      <c r="AI2965" s="15"/>
      <c r="AJ2965" s="15"/>
      <c r="AK2965" s="15"/>
      <c r="AL2965" s="15"/>
      <c r="AM2965" s="15"/>
      <c r="AN2965" s="15"/>
    </row>
    <row r="2966" spans="1:40" s="14" customFormat="1" ht="15" hidden="1">
      <c r="A2966" s="65"/>
      <c r="B2966" s="67"/>
      <c r="C2966" s="67"/>
      <c r="D2966" s="67"/>
      <c r="E2966" s="67"/>
      <c r="F2966" s="65"/>
      <c r="G2966" s="65"/>
      <c r="H2966" s="65"/>
      <c r="J2966" s="15"/>
      <c r="K2966" s="15"/>
      <c r="L2966" s="15"/>
      <c r="M2966" s="15"/>
      <c r="N2966" s="15"/>
      <c r="O2966" s="15"/>
      <c r="R2966" s="15"/>
      <c r="T2966" s="15"/>
      <c r="U2966" s="15"/>
      <c r="W2966" s="15"/>
      <c r="Y2966" s="15"/>
      <c r="AA2966" s="15"/>
      <c r="AB2966" s="17"/>
      <c r="AC2966" s="15"/>
      <c r="AD2966" s="15"/>
      <c r="AE2966" s="15"/>
      <c r="AF2966" s="15"/>
      <c r="AG2966" s="15"/>
      <c r="AH2966" s="15"/>
      <c r="AI2966" s="15"/>
      <c r="AJ2966" s="15"/>
      <c r="AK2966" s="15"/>
      <c r="AL2966" s="15"/>
      <c r="AM2966" s="15"/>
      <c r="AN2966" s="15"/>
    </row>
    <row r="2967" spans="1:40" s="14" customFormat="1" ht="15" hidden="1">
      <c r="A2967" s="65"/>
      <c r="B2967" s="67"/>
      <c r="C2967" s="67"/>
      <c r="D2967" s="67"/>
      <c r="E2967" s="67"/>
      <c r="F2967" s="65"/>
      <c r="G2967" s="65"/>
      <c r="H2967" s="65"/>
      <c r="J2967" s="15"/>
      <c r="K2967" s="15"/>
      <c r="L2967" s="15"/>
      <c r="M2967" s="15"/>
      <c r="N2967" s="15"/>
      <c r="O2967" s="15"/>
      <c r="R2967" s="15"/>
      <c r="T2967" s="15"/>
      <c r="U2967" s="15"/>
      <c r="W2967" s="15"/>
      <c r="Y2967" s="15"/>
      <c r="AA2967" s="15"/>
      <c r="AB2967" s="17"/>
      <c r="AC2967" s="15"/>
      <c r="AD2967" s="15"/>
      <c r="AE2967" s="15"/>
      <c r="AF2967" s="15"/>
      <c r="AG2967" s="15"/>
      <c r="AH2967" s="15"/>
      <c r="AI2967" s="15"/>
      <c r="AJ2967" s="15"/>
      <c r="AK2967" s="15"/>
      <c r="AL2967" s="15"/>
      <c r="AM2967" s="15"/>
      <c r="AN2967" s="15"/>
    </row>
    <row r="2968" spans="1:40" s="14" customFormat="1" ht="15" hidden="1">
      <c r="A2968" s="65"/>
      <c r="B2968" s="67"/>
      <c r="C2968" s="67"/>
      <c r="D2968" s="67"/>
      <c r="E2968" s="67"/>
      <c r="F2968" s="65"/>
      <c r="G2968" s="65"/>
      <c r="H2968" s="65"/>
      <c r="J2968" s="15"/>
      <c r="K2968" s="15"/>
      <c r="L2968" s="15"/>
      <c r="M2968" s="15"/>
      <c r="N2968" s="15"/>
      <c r="O2968" s="15"/>
      <c r="R2968" s="15"/>
      <c r="T2968" s="15"/>
      <c r="U2968" s="15"/>
      <c r="W2968" s="15"/>
      <c r="Y2968" s="15"/>
      <c r="AA2968" s="15"/>
      <c r="AB2968" s="17"/>
      <c r="AC2968" s="15"/>
      <c r="AD2968" s="15"/>
      <c r="AE2968" s="15"/>
      <c r="AF2968" s="15"/>
      <c r="AG2968" s="15"/>
      <c r="AH2968" s="15"/>
      <c r="AI2968" s="15"/>
      <c r="AJ2968" s="15"/>
      <c r="AK2968" s="15"/>
      <c r="AL2968" s="15"/>
      <c r="AM2968" s="15"/>
      <c r="AN2968" s="15"/>
    </row>
    <row r="2969" spans="1:40" s="14" customFormat="1" ht="15" hidden="1">
      <c r="A2969" s="65"/>
      <c r="B2969" s="67"/>
      <c r="C2969" s="67"/>
      <c r="D2969" s="67"/>
      <c r="E2969" s="67"/>
      <c r="F2969" s="65"/>
      <c r="G2969" s="65"/>
      <c r="H2969" s="65"/>
      <c r="J2969" s="15"/>
      <c r="K2969" s="15"/>
      <c r="L2969" s="15"/>
      <c r="M2969" s="15"/>
      <c r="N2969" s="15"/>
      <c r="O2969" s="15"/>
      <c r="R2969" s="15"/>
      <c r="T2969" s="15"/>
      <c r="U2969" s="15"/>
      <c r="W2969" s="15"/>
      <c r="Y2969" s="15"/>
      <c r="AA2969" s="15"/>
      <c r="AB2969" s="17"/>
      <c r="AC2969" s="15"/>
      <c r="AD2969" s="15"/>
      <c r="AE2969" s="15"/>
      <c r="AF2969" s="15"/>
      <c r="AG2969" s="15"/>
      <c r="AH2969" s="15"/>
      <c r="AI2969" s="15"/>
      <c r="AJ2969" s="15"/>
      <c r="AK2969" s="15"/>
      <c r="AL2969" s="15"/>
      <c r="AM2969" s="15"/>
      <c r="AN2969" s="15"/>
    </row>
    <row r="2970" spans="1:40" s="14" customFormat="1" ht="15" hidden="1">
      <c r="A2970" s="65"/>
      <c r="B2970" s="67"/>
      <c r="C2970" s="67"/>
      <c r="D2970" s="67"/>
      <c r="E2970" s="67"/>
      <c r="F2970" s="65"/>
      <c r="G2970" s="65"/>
      <c r="H2970" s="65"/>
      <c r="J2970" s="15"/>
      <c r="K2970" s="15"/>
      <c r="L2970" s="15"/>
      <c r="M2970" s="15"/>
      <c r="N2970" s="15"/>
      <c r="O2970" s="15"/>
      <c r="R2970" s="15"/>
      <c r="T2970" s="15"/>
      <c r="U2970" s="15"/>
      <c r="W2970" s="15"/>
      <c r="Y2970" s="15"/>
      <c r="AA2970" s="15"/>
      <c r="AB2970" s="17"/>
      <c r="AC2970" s="15"/>
      <c r="AD2970" s="15"/>
      <c r="AE2970" s="15"/>
      <c r="AF2970" s="15"/>
      <c r="AG2970" s="15"/>
      <c r="AH2970" s="15"/>
      <c r="AI2970" s="15"/>
      <c r="AJ2970" s="15"/>
      <c r="AK2970" s="15"/>
      <c r="AL2970" s="15"/>
      <c r="AM2970" s="15"/>
      <c r="AN2970" s="15"/>
    </row>
    <row r="2971" spans="1:40" s="14" customFormat="1" ht="15" hidden="1">
      <c r="A2971" s="65"/>
      <c r="B2971" s="67"/>
      <c r="C2971" s="67"/>
      <c r="D2971" s="67"/>
      <c r="E2971" s="67"/>
      <c r="F2971" s="65"/>
      <c r="G2971" s="65"/>
      <c r="H2971" s="65"/>
      <c r="J2971" s="15"/>
      <c r="K2971" s="15"/>
      <c r="L2971" s="15"/>
      <c r="M2971" s="15"/>
      <c r="N2971" s="15"/>
      <c r="O2971" s="15"/>
      <c r="R2971" s="15"/>
      <c r="T2971" s="15"/>
      <c r="U2971" s="15"/>
      <c r="W2971" s="15"/>
      <c r="Y2971" s="15"/>
      <c r="AA2971" s="15"/>
      <c r="AB2971" s="17"/>
      <c r="AC2971" s="15"/>
      <c r="AD2971" s="15"/>
      <c r="AE2971" s="15"/>
      <c r="AF2971" s="15"/>
      <c r="AG2971" s="15"/>
      <c r="AH2971" s="15"/>
      <c r="AI2971" s="15"/>
      <c r="AJ2971" s="15"/>
      <c r="AK2971" s="15"/>
      <c r="AL2971" s="15"/>
      <c r="AM2971" s="15"/>
      <c r="AN2971" s="15"/>
    </row>
    <row r="2972" spans="1:40" s="14" customFormat="1" ht="15" hidden="1">
      <c r="A2972" s="65"/>
      <c r="B2972" s="67"/>
      <c r="C2972" s="67"/>
      <c r="D2972" s="67"/>
      <c r="E2972" s="67"/>
      <c r="F2972" s="65"/>
      <c r="G2972" s="65"/>
      <c r="H2972" s="65"/>
      <c r="J2972" s="15"/>
      <c r="K2972" s="15"/>
      <c r="L2972" s="15"/>
      <c r="M2972" s="15"/>
      <c r="N2972" s="15"/>
      <c r="O2972" s="15"/>
      <c r="R2972" s="15"/>
      <c r="T2972" s="15"/>
      <c r="U2972" s="15"/>
      <c r="W2972" s="15"/>
      <c r="Y2972" s="15"/>
      <c r="AA2972" s="15"/>
      <c r="AB2972" s="17"/>
      <c r="AC2972" s="15"/>
      <c r="AD2972" s="15"/>
      <c r="AE2972" s="15"/>
      <c r="AF2972" s="15"/>
      <c r="AG2972" s="15"/>
      <c r="AH2972" s="15"/>
      <c r="AI2972" s="15"/>
      <c r="AJ2972" s="15"/>
      <c r="AK2972" s="15"/>
      <c r="AL2972" s="15"/>
      <c r="AM2972" s="15"/>
      <c r="AN2972" s="15"/>
    </row>
    <row r="2973" spans="1:40" s="14" customFormat="1" ht="15" hidden="1">
      <c r="A2973" s="65"/>
      <c r="B2973" s="67"/>
      <c r="C2973" s="67"/>
      <c r="D2973" s="67"/>
      <c r="E2973" s="67"/>
      <c r="F2973" s="65"/>
      <c r="G2973" s="65"/>
      <c r="H2973" s="65"/>
      <c r="J2973" s="15"/>
      <c r="K2973" s="15"/>
      <c r="L2973" s="15"/>
      <c r="M2973" s="15"/>
      <c r="N2973" s="15"/>
      <c r="O2973" s="15"/>
      <c r="R2973" s="15"/>
      <c r="T2973" s="15"/>
      <c r="U2973" s="15"/>
      <c r="W2973" s="15"/>
      <c r="Y2973" s="15"/>
      <c r="AA2973" s="15"/>
      <c r="AB2973" s="17"/>
      <c r="AC2973" s="15"/>
      <c r="AD2973" s="15"/>
      <c r="AE2973" s="15"/>
      <c r="AF2973" s="15"/>
      <c r="AG2973" s="15"/>
      <c r="AH2973" s="15"/>
      <c r="AI2973" s="15"/>
      <c r="AJ2973" s="15"/>
      <c r="AK2973" s="15"/>
      <c r="AL2973" s="15"/>
      <c r="AM2973" s="15"/>
      <c r="AN2973" s="15"/>
    </row>
    <row r="2974" spans="1:40" s="14" customFormat="1" ht="15" hidden="1">
      <c r="A2974" s="65"/>
      <c r="B2974" s="67"/>
      <c r="C2974" s="67"/>
      <c r="D2974" s="67"/>
      <c r="E2974" s="67"/>
      <c r="F2974" s="65"/>
      <c r="G2974" s="65"/>
      <c r="H2974" s="65"/>
      <c r="J2974" s="15"/>
      <c r="K2974" s="15"/>
      <c r="L2974" s="15"/>
      <c r="M2974" s="15"/>
      <c r="N2974" s="15"/>
      <c r="O2974" s="15"/>
      <c r="R2974" s="15"/>
      <c r="T2974" s="15"/>
      <c r="U2974" s="15"/>
      <c r="W2974" s="15"/>
      <c r="Y2974" s="15"/>
      <c r="AA2974" s="15"/>
      <c r="AB2974" s="17"/>
      <c r="AC2974" s="15"/>
      <c r="AD2974" s="15"/>
      <c r="AE2974" s="15"/>
      <c r="AF2974" s="15"/>
      <c r="AG2974" s="15"/>
      <c r="AH2974" s="15"/>
      <c r="AI2974" s="15"/>
      <c r="AJ2974" s="15"/>
      <c r="AK2974" s="15"/>
      <c r="AL2974" s="15"/>
      <c r="AM2974" s="15"/>
      <c r="AN2974" s="15"/>
    </row>
    <row r="2975" spans="1:40" s="14" customFormat="1" ht="15" hidden="1">
      <c r="A2975" s="65"/>
      <c r="B2975" s="67"/>
      <c r="C2975" s="67"/>
      <c r="D2975" s="67"/>
      <c r="E2975" s="67"/>
      <c r="F2975" s="65"/>
      <c r="G2975" s="65"/>
      <c r="H2975" s="65"/>
      <c r="J2975" s="15"/>
      <c r="K2975" s="15"/>
      <c r="L2975" s="15"/>
      <c r="M2975" s="15"/>
      <c r="N2975" s="15"/>
      <c r="O2975" s="15"/>
      <c r="R2975" s="15"/>
      <c r="T2975" s="15"/>
      <c r="U2975" s="15"/>
      <c r="W2975" s="15"/>
      <c r="Y2975" s="15"/>
      <c r="AA2975" s="15"/>
      <c r="AB2975" s="17"/>
      <c r="AC2975" s="15"/>
      <c r="AD2975" s="15"/>
      <c r="AE2975" s="15"/>
      <c r="AF2975" s="15"/>
      <c r="AG2975" s="15"/>
      <c r="AH2975" s="15"/>
      <c r="AI2975" s="15"/>
      <c r="AJ2975" s="15"/>
      <c r="AK2975" s="15"/>
      <c r="AL2975" s="15"/>
      <c r="AM2975" s="15"/>
      <c r="AN2975" s="15"/>
    </row>
    <row r="2976" spans="1:40" s="14" customFormat="1" ht="15" hidden="1">
      <c r="A2976" s="65"/>
      <c r="B2976" s="67"/>
      <c r="C2976" s="67"/>
      <c r="D2976" s="67"/>
      <c r="E2976" s="67"/>
      <c r="F2976" s="65"/>
      <c r="G2976" s="65"/>
      <c r="H2976" s="65"/>
      <c r="J2976" s="15"/>
      <c r="K2976" s="15"/>
      <c r="L2976" s="15"/>
      <c r="M2976" s="15"/>
      <c r="N2976" s="15"/>
      <c r="O2976" s="15"/>
      <c r="R2976" s="15"/>
      <c r="T2976" s="15"/>
      <c r="U2976" s="15"/>
      <c r="W2976" s="15"/>
      <c r="Y2976" s="15"/>
      <c r="AA2976" s="15"/>
      <c r="AB2976" s="17"/>
      <c r="AC2976" s="15"/>
      <c r="AD2976" s="15"/>
      <c r="AE2976" s="15"/>
      <c r="AF2976" s="15"/>
      <c r="AG2976" s="15"/>
      <c r="AH2976" s="15"/>
      <c r="AI2976" s="15"/>
      <c r="AJ2976" s="15"/>
      <c r="AK2976" s="15"/>
      <c r="AL2976" s="15"/>
      <c r="AM2976" s="15"/>
      <c r="AN2976" s="15"/>
    </row>
    <row r="2977" spans="1:40" s="14" customFormat="1" ht="15" hidden="1">
      <c r="A2977" s="65"/>
      <c r="B2977" s="67"/>
      <c r="C2977" s="67"/>
      <c r="D2977" s="67"/>
      <c r="E2977" s="67"/>
      <c r="F2977" s="65"/>
      <c r="G2977" s="65"/>
      <c r="H2977" s="65"/>
      <c r="J2977" s="15"/>
      <c r="K2977" s="15"/>
      <c r="L2977" s="15"/>
      <c r="M2977" s="15"/>
      <c r="N2977" s="15"/>
      <c r="O2977" s="15"/>
      <c r="R2977" s="15"/>
      <c r="T2977" s="15"/>
      <c r="U2977" s="15"/>
      <c r="W2977" s="15"/>
      <c r="Y2977" s="15"/>
      <c r="AA2977" s="15"/>
      <c r="AB2977" s="17"/>
      <c r="AC2977" s="15"/>
      <c r="AD2977" s="15"/>
      <c r="AE2977" s="15"/>
      <c r="AF2977" s="15"/>
      <c r="AG2977" s="15"/>
      <c r="AH2977" s="15"/>
      <c r="AI2977" s="15"/>
      <c r="AJ2977" s="15"/>
      <c r="AK2977" s="15"/>
      <c r="AL2977" s="15"/>
      <c r="AM2977" s="15"/>
      <c r="AN2977" s="15"/>
    </row>
    <row r="2978" spans="1:40" s="14" customFormat="1" ht="15" hidden="1">
      <c r="A2978" s="65"/>
      <c r="B2978" s="67"/>
      <c r="C2978" s="67"/>
      <c r="D2978" s="67"/>
      <c r="E2978" s="67"/>
      <c r="F2978" s="65"/>
      <c r="G2978" s="65"/>
      <c r="H2978" s="65"/>
      <c r="J2978" s="15"/>
      <c r="K2978" s="15"/>
      <c r="L2978" s="15"/>
      <c r="M2978" s="15"/>
      <c r="N2978" s="15"/>
      <c r="O2978" s="15"/>
      <c r="R2978" s="15"/>
      <c r="T2978" s="15"/>
      <c r="U2978" s="15"/>
      <c r="W2978" s="15"/>
      <c r="Y2978" s="15"/>
      <c r="AA2978" s="15"/>
      <c r="AB2978" s="17"/>
      <c r="AC2978" s="15"/>
      <c r="AD2978" s="15"/>
      <c r="AE2978" s="15"/>
      <c r="AF2978" s="15"/>
      <c r="AG2978" s="15"/>
      <c r="AH2978" s="15"/>
      <c r="AI2978" s="15"/>
      <c r="AJ2978" s="15"/>
      <c r="AK2978" s="15"/>
      <c r="AL2978" s="15"/>
      <c r="AM2978" s="15"/>
      <c r="AN2978" s="15"/>
    </row>
    <row r="2979" spans="1:40" s="14" customFormat="1" ht="15" hidden="1">
      <c r="A2979" s="65"/>
      <c r="B2979" s="67"/>
      <c r="C2979" s="67"/>
      <c r="D2979" s="67"/>
      <c r="E2979" s="67"/>
      <c r="F2979" s="65"/>
      <c r="G2979" s="65"/>
      <c r="H2979" s="65"/>
      <c r="J2979" s="15"/>
      <c r="K2979" s="15"/>
      <c r="L2979" s="15"/>
      <c r="M2979" s="15"/>
      <c r="N2979" s="15"/>
      <c r="O2979" s="15"/>
      <c r="R2979" s="15"/>
      <c r="T2979" s="15"/>
      <c r="U2979" s="15"/>
      <c r="W2979" s="15"/>
      <c r="Y2979" s="15"/>
      <c r="AA2979" s="15"/>
      <c r="AB2979" s="17"/>
      <c r="AC2979" s="15"/>
      <c r="AD2979" s="15"/>
      <c r="AE2979" s="15"/>
      <c r="AF2979" s="15"/>
      <c r="AG2979" s="15"/>
      <c r="AH2979" s="15"/>
      <c r="AI2979" s="15"/>
      <c r="AJ2979" s="15"/>
      <c r="AK2979" s="15"/>
      <c r="AL2979" s="15"/>
      <c r="AM2979" s="15"/>
      <c r="AN2979" s="15"/>
    </row>
    <row r="2980" spans="1:40" s="14" customFormat="1" ht="15" hidden="1">
      <c r="A2980" s="65"/>
      <c r="B2980" s="67"/>
      <c r="C2980" s="67"/>
      <c r="D2980" s="67"/>
      <c r="E2980" s="67"/>
      <c r="F2980" s="65"/>
      <c r="G2980" s="65"/>
      <c r="H2980" s="65"/>
      <c r="J2980" s="15"/>
      <c r="K2980" s="15"/>
      <c r="L2980" s="15"/>
      <c r="M2980" s="15"/>
      <c r="N2980" s="15"/>
      <c r="O2980" s="15"/>
      <c r="R2980" s="15"/>
      <c r="T2980" s="15"/>
      <c r="U2980" s="15"/>
      <c r="W2980" s="15"/>
      <c r="Y2980" s="15"/>
      <c r="AA2980" s="15"/>
      <c r="AB2980" s="17"/>
      <c r="AC2980" s="15"/>
      <c r="AD2980" s="15"/>
      <c r="AE2980" s="15"/>
      <c r="AF2980" s="15"/>
      <c r="AG2980" s="15"/>
      <c r="AH2980" s="15"/>
      <c r="AI2980" s="15"/>
      <c r="AJ2980" s="15"/>
      <c r="AK2980" s="15"/>
      <c r="AL2980" s="15"/>
      <c r="AM2980" s="15"/>
      <c r="AN2980" s="15"/>
    </row>
    <row r="2981" spans="1:40" s="14" customFormat="1" ht="15" hidden="1">
      <c r="A2981" s="65"/>
      <c r="B2981" s="67"/>
      <c r="C2981" s="67"/>
      <c r="D2981" s="67"/>
      <c r="E2981" s="67"/>
      <c r="F2981" s="65"/>
      <c r="G2981" s="65"/>
      <c r="H2981" s="65"/>
      <c r="J2981" s="15"/>
      <c r="K2981" s="15"/>
      <c r="L2981" s="15"/>
      <c r="M2981" s="15"/>
      <c r="N2981" s="15"/>
      <c r="O2981" s="15"/>
      <c r="R2981" s="15"/>
      <c r="T2981" s="15"/>
      <c r="U2981" s="15"/>
      <c r="W2981" s="15"/>
      <c r="Y2981" s="15"/>
      <c r="AA2981" s="15"/>
      <c r="AB2981" s="17"/>
      <c r="AC2981" s="15"/>
      <c r="AD2981" s="15"/>
      <c r="AE2981" s="15"/>
      <c r="AF2981" s="15"/>
      <c r="AG2981" s="15"/>
      <c r="AH2981" s="15"/>
      <c r="AI2981" s="15"/>
      <c r="AJ2981" s="15"/>
      <c r="AK2981" s="15"/>
      <c r="AL2981" s="15"/>
      <c r="AM2981" s="15"/>
      <c r="AN2981" s="15"/>
    </row>
    <row r="2982" spans="1:40" s="14" customFormat="1" ht="15" hidden="1">
      <c r="A2982" s="65"/>
      <c r="B2982" s="67"/>
      <c r="C2982" s="67"/>
      <c r="D2982" s="67"/>
      <c r="E2982" s="67"/>
      <c r="F2982" s="65"/>
      <c r="G2982" s="65"/>
      <c r="H2982" s="65"/>
      <c r="J2982" s="15"/>
      <c r="K2982" s="15"/>
      <c r="L2982" s="15"/>
      <c r="M2982" s="15"/>
      <c r="N2982" s="15"/>
      <c r="O2982" s="15"/>
      <c r="R2982" s="15"/>
      <c r="T2982" s="15"/>
      <c r="U2982" s="15"/>
      <c r="W2982" s="15"/>
      <c r="Y2982" s="15"/>
      <c r="AA2982" s="15"/>
      <c r="AB2982" s="17"/>
      <c r="AC2982" s="15"/>
      <c r="AD2982" s="15"/>
      <c r="AE2982" s="15"/>
      <c r="AF2982" s="15"/>
      <c r="AG2982" s="15"/>
      <c r="AH2982" s="15"/>
      <c r="AI2982" s="15"/>
      <c r="AJ2982" s="15"/>
      <c r="AK2982" s="15"/>
      <c r="AL2982" s="15"/>
      <c r="AM2982" s="15"/>
      <c r="AN2982" s="15"/>
    </row>
    <row r="2983" spans="1:40" s="14" customFormat="1" ht="15" hidden="1">
      <c r="A2983" s="65"/>
      <c r="B2983" s="67"/>
      <c r="C2983" s="67"/>
      <c r="D2983" s="67"/>
      <c r="E2983" s="67"/>
      <c r="F2983" s="65"/>
      <c r="G2983" s="65"/>
      <c r="H2983" s="65"/>
      <c r="J2983" s="15"/>
      <c r="K2983" s="15"/>
      <c r="L2983" s="15"/>
      <c r="M2983" s="15"/>
      <c r="N2983" s="15"/>
      <c r="O2983" s="15"/>
      <c r="R2983" s="15"/>
      <c r="T2983" s="15"/>
      <c r="U2983" s="15"/>
      <c r="W2983" s="15"/>
      <c r="Y2983" s="15"/>
      <c r="AA2983" s="15"/>
      <c r="AB2983" s="17"/>
      <c r="AC2983" s="15"/>
      <c r="AD2983" s="15"/>
      <c r="AE2983" s="15"/>
      <c r="AF2983" s="15"/>
      <c r="AG2983" s="15"/>
      <c r="AH2983" s="15"/>
      <c r="AI2983" s="15"/>
      <c r="AJ2983" s="15"/>
      <c r="AK2983" s="15"/>
      <c r="AL2983" s="15"/>
      <c r="AM2983" s="15"/>
      <c r="AN2983" s="15"/>
    </row>
    <row r="2984" spans="1:40" s="14" customFormat="1" ht="15" hidden="1">
      <c r="A2984" s="65"/>
      <c r="B2984" s="67"/>
      <c r="C2984" s="67"/>
      <c r="D2984" s="67"/>
      <c r="E2984" s="67"/>
      <c r="F2984" s="65"/>
      <c r="G2984" s="65"/>
      <c r="H2984" s="65"/>
      <c r="J2984" s="15"/>
      <c r="K2984" s="15"/>
      <c r="L2984" s="15"/>
      <c r="M2984" s="15"/>
      <c r="N2984" s="15"/>
      <c r="O2984" s="15"/>
      <c r="R2984" s="15"/>
      <c r="T2984" s="15"/>
      <c r="U2984" s="15"/>
      <c r="W2984" s="15"/>
      <c r="Y2984" s="15"/>
      <c r="AA2984" s="15"/>
      <c r="AB2984" s="17"/>
      <c r="AC2984" s="15"/>
      <c r="AD2984" s="15"/>
      <c r="AE2984" s="15"/>
      <c r="AF2984" s="15"/>
      <c r="AG2984" s="15"/>
      <c r="AH2984" s="15"/>
      <c r="AI2984" s="15"/>
      <c r="AJ2984" s="15"/>
      <c r="AK2984" s="15"/>
      <c r="AL2984" s="15"/>
      <c r="AM2984" s="15"/>
      <c r="AN2984" s="15"/>
    </row>
    <row r="2985" spans="1:40" s="14" customFormat="1" ht="15" hidden="1">
      <c r="A2985" s="65"/>
      <c r="B2985" s="67"/>
      <c r="C2985" s="67"/>
      <c r="D2985" s="67"/>
      <c r="E2985" s="67"/>
      <c r="F2985" s="65"/>
      <c r="G2985" s="65"/>
      <c r="H2985" s="65"/>
      <c r="J2985" s="15"/>
      <c r="K2985" s="15"/>
      <c r="L2985" s="15"/>
      <c r="M2985" s="15"/>
      <c r="N2985" s="15"/>
      <c r="O2985" s="15"/>
      <c r="R2985" s="15"/>
      <c r="T2985" s="15"/>
      <c r="U2985" s="15"/>
      <c r="W2985" s="15"/>
      <c r="Y2985" s="15"/>
      <c r="AA2985" s="15"/>
      <c r="AB2985" s="17"/>
      <c r="AC2985" s="15"/>
      <c r="AD2985" s="15"/>
      <c r="AE2985" s="15"/>
      <c r="AF2985" s="15"/>
      <c r="AG2985" s="15"/>
      <c r="AH2985" s="15"/>
      <c r="AI2985" s="15"/>
      <c r="AJ2985" s="15"/>
      <c r="AK2985" s="15"/>
      <c r="AL2985" s="15"/>
      <c r="AM2985" s="15"/>
      <c r="AN2985" s="15"/>
    </row>
    <row r="2986" spans="1:40" s="14" customFormat="1" ht="15" hidden="1">
      <c r="A2986" s="65"/>
      <c r="B2986" s="67"/>
      <c r="C2986" s="67"/>
      <c r="D2986" s="67"/>
      <c r="E2986" s="67"/>
      <c r="F2986" s="65"/>
      <c r="G2986" s="65"/>
      <c r="H2986" s="65"/>
      <c r="J2986" s="15"/>
      <c r="K2986" s="15"/>
      <c r="L2986" s="15"/>
      <c r="M2986" s="15"/>
      <c r="N2986" s="15"/>
      <c r="O2986" s="15"/>
      <c r="R2986" s="15"/>
      <c r="T2986" s="15"/>
      <c r="U2986" s="15"/>
      <c r="W2986" s="15"/>
      <c r="Y2986" s="15"/>
      <c r="AA2986" s="15"/>
      <c r="AB2986" s="17"/>
      <c r="AC2986" s="15"/>
      <c r="AD2986" s="15"/>
      <c r="AE2986" s="15"/>
      <c r="AF2986" s="15"/>
      <c r="AG2986" s="15"/>
      <c r="AH2986" s="15"/>
      <c r="AI2986" s="15"/>
      <c r="AJ2986" s="15"/>
      <c r="AK2986" s="15"/>
      <c r="AL2986" s="15"/>
      <c r="AM2986" s="15"/>
      <c r="AN2986" s="15"/>
    </row>
    <row r="2987" spans="1:40" s="14" customFormat="1" ht="15" hidden="1">
      <c r="A2987" s="65"/>
      <c r="B2987" s="67"/>
      <c r="C2987" s="67"/>
      <c r="D2987" s="67"/>
      <c r="E2987" s="67"/>
      <c r="F2987" s="65"/>
      <c r="G2987" s="65"/>
      <c r="H2987" s="65"/>
      <c r="J2987" s="15"/>
      <c r="K2987" s="15"/>
      <c r="L2987" s="15"/>
      <c r="M2987" s="15"/>
      <c r="N2987" s="15"/>
      <c r="O2987" s="15"/>
      <c r="R2987" s="15"/>
      <c r="T2987" s="15"/>
      <c r="U2987" s="15"/>
      <c r="W2987" s="15"/>
      <c r="Y2987" s="15"/>
      <c r="AA2987" s="15"/>
      <c r="AB2987" s="17"/>
      <c r="AC2987" s="15"/>
      <c r="AD2987" s="15"/>
      <c r="AE2987" s="15"/>
      <c r="AF2987" s="15"/>
      <c r="AG2987" s="15"/>
      <c r="AH2987" s="15"/>
      <c r="AI2987" s="15"/>
      <c r="AJ2987" s="15"/>
      <c r="AK2987" s="15"/>
      <c r="AL2987" s="15"/>
      <c r="AM2987" s="15"/>
      <c r="AN2987" s="15"/>
    </row>
    <row r="2988" spans="1:40" s="14" customFormat="1" ht="15" hidden="1">
      <c r="A2988" s="65"/>
      <c r="B2988" s="67"/>
      <c r="C2988" s="67"/>
      <c r="D2988" s="67"/>
      <c r="E2988" s="67"/>
      <c r="F2988" s="65"/>
      <c r="G2988" s="65"/>
      <c r="H2988" s="65"/>
      <c r="J2988" s="15"/>
      <c r="K2988" s="15"/>
      <c r="L2988" s="15"/>
      <c r="M2988" s="15"/>
      <c r="N2988" s="15"/>
      <c r="O2988" s="15"/>
      <c r="R2988" s="15"/>
      <c r="T2988" s="15"/>
      <c r="U2988" s="15"/>
      <c r="W2988" s="15"/>
      <c r="Y2988" s="15"/>
      <c r="AA2988" s="15"/>
      <c r="AB2988" s="17"/>
      <c r="AC2988" s="15"/>
      <c r="AD2988" s="15"/>
      <c r="AE2988" s="15"/>
      <c r="AF2988" s="15"/>
      <c r="AG2988" s="15"/>
      <c r="AH2988" s="15"/>
      <c r="AI2988" s="15"/>
      <c r="AJ2988" s="15"/>
      <c r="AK2988" s="15"/>
      <c r="AL2988" s="15"/>
      <c r="AM2988" s="15"/>
      <c r="AN2988" s="15"/>
    </row>
    <row r="2989" spans="1:40" s="14" customFormat="1" ht="15" hidden="1">
      <c r="A2989" s="65"/>
      <c r="B2989" s="67"/>
      <c r="C2989" s="67"/>
      <c r="D2989" s="67"/>
      <c r="E2989" s="67"/>
      <c r="F2989" s="65"/>
      <c r="G2989" s="65"/>
      <c r="H2989" s="65"/>
      <c r="J2989" s="15"/>
      <c r="K2989" s="15"/>
      <c r="L2989" s="15"/>
      <c r="M2989" s="15"/>
      <c r="N2989" s="15"/>
      <c r="O2989" s="15"/>
      <c r="R2989" s="15"/>
      <c r="T2989" s="15"/>
      <c r="U2989" s="15"/>
      <c r="W2989" s="15"/>
      <c r="Y2989" s="15"/>
      <c r="AA2989" s="15"/>
      <c r="AB2989" s="17"/>
      <c r="AC2989" s="15"/>
      <c r="AD2989" s="15"/>
      <c r="AE2989" s="15"/>
      <c r="AF2989" s="15"/>
      <c r="AG2989" s="15"/>
      <c r="AH2989" s="15"/>
      <c r="AI2989" s="15"/>
      <c r="AJ2989" s="15"/>
      <c r="AK2989" s="15"/>
      <c r="AL2989" s="15"/>
      <c r="AM2989" s="15"/>
      <c r="AN2989" s="15"/>
    </row>
    <row r="2990" spans="1:40" s="14" customFormat="1" ht="15" hidden="1">
      <c r="A2990" s="65"/>
      <c r="B2990" s="67"/>
      <c r="C2990" s="67"/>
      <c r="D2990" s="67"/>
      <c r="E2990" s="67"/>
      <c r="F2990" s="65"/>
      <c r="G2990" s="65"/>
      <c r="H2990" s="65"/>
      <c r="J2990" s="15"/>
      <c r="K2990" s="15"/>
      <c r="L2990" s="15"/>
      <c r="M2990" s="15"/>
      <c r="N2990" s="15"/>
      <c r="O2990" s="15"/>
      <c r="R2990" s="15"/>
      <c r="T2990" s="15"/>
      <c r="U2990" s="15"/>
      <c r="W2990" s="15"/>
      <c r="Y2990" s="15"/>
      <c r="AA2990" s="15"/>
      <c r="AB2990" s="17"/>
      <c r="AC2990" s="15"/>
      <c r="AD2990" s="15"/>
      <c r="AE2990" s="15"/>
      <c r="AF2990" s="15"/>
      <c r="AG2990" s="15"/>
      <c r="AH2990" s="15"/>
      <c r="AI2990" s="15"/>
      <c r="AJ2990" s="15"/>
      <c r="AK2990" s="15"/>
      <c r="AL2990" s="15"/>
      <c r="AM2990" s="15"/>
      <c r="AN2990" s="15"/>
    </row>
    <row r="2991" spans="1:40" s="14" customFormat="1" ht="15" hidden="1">
      <c r="A2991" s="65"/>
      <c r="B2991" s="67"/>
      <c r="C2991" s="67"/>
      <c r="D2991" s="67"/>
      <c r="E2991" s="67"/>
      <c r="F2991" s="65"/>
      <c r="G2991" s="65"/>
      <c r="H2991" s="65"/>
      <c r="J2991" s="15"/>
      <c r="K2991" s="15"/>
      <c r="L2991" s="15"/>
      <c r="M2991" s="15"/>
      <c r="N2991" s="15"/>
      <c r="O2991" s="15"/>
      <c r="R2991" s="15"/>
      <c r="T2991" s="15"/>
      <c r="U2991" s="15"/>
      <c r="W2991" s="15"/>
      <c r="Y2991" s="15"/>
      <c r="AA2991" s="15"/>
      <c r="AB2991" s="17"/>
      <c r="AC2991" s="15"/>
      <c r="AD2991" s="15"/>
      <c r="AE2991" s="15"/>
      <c r="AF2991" s="15"/>
      <c r="AG2991" s="15"/>
      <c r="AH2991" s="15"/>
      <c r="AI2991" s="15"/>
      <c r="AJ2991" s="15"/>
      <c r="AK2991" s="15"/>
      <c r="AL2991" s="15"/>
      <c r="AM2991" s="15"/>
      <c r="AN2991" s="15"/>
    </row>
    <row r="2992" spans="1:40" s="14" customFormat="1" ht="15" hidden="1">
      <c r="A2992" s="65"/>
      <c r="B2992" s="67"/>
      <c r="C2992" s="67"/>
      <c r="D2992" s="67"/>
      <c r="E2992" s="67"/>
      <c r="F2992" s="65"/>
      <c r="G2992" s="65"/>
      <c r="H2992" s="65"/>
      <c r="J2992" s="15"/>
      <c r="K2992" s="15"/>
      <c r="L2992" s="15"/>
      <c r="M2992" s="15"/>
      <c r="N2992" s="15"/>
      <c r="O2992" s="15"/>
      <c r="R2992" s="15"/>
      <c r="T2992" s="15"/>
      <c r="U2992" s="15"/>
      <c r="W2992" s="15"/>
      <c r="Y2992" s="15"/>
      <c r="AA2992" s="15"/>
      <c r="AB2992" s="17"/>
      <c r="AC2992" s="15"/>
      <c r="AD2992" s="15"/>
      <c r="AE2992" s="15"/>
      <c r="AF2992" s="15"/>
      <c r="AG2992" s="15"/>
      <c r="AH2992" s="15"/>
      <c r="AI2992" s="15"/>
      <c r="AJ2992" s="15"/>
      <c r="AK2992" s="15"/>
      <c r="AL2992" s="15"/>
      <c r="AM2992" s="15"/>
      <c r="AN2992" s="15"/>
    </row>
    <row r="2993" spans="1:40" s="14" customFormat="1" ht="15" hidden="1">
      <c r="A2993" s="65"/>
      <c r="B2993" s="67"/>
      <c r="C2993" s="67"/>
      <c r="D2993" s="67"/>
      <c r="E2993" s="67"/>
      <c r="F2993" s="65"/>
      <c r="G2993" s="65"/>
      <c r="H2993" s="65"/>
      <c r="J2993" s="15"/>
      <c r="K2993" s="15"/>
      <c r="L2993" s="15"/>
      <c r="M2993" s="15"/>
      <c r="N2993" s="15"/>
      <c r="O2993" s="15"/>
      <c r="R2993" s="15"/>
      <c r="T2993" s="15"/>
      <c r="U2993" s="15"/>
      <c r="W2993" s="15"/>
      <c r="Y2993" s="15"/>
      <c r="AA2993" s="15"/>
      <c r="AB2993" s="17"/>
      <c r="AC2993" s="15"/>
      <c r="AD2993" s="15"/>
      <c r="AE2993" s="15"/>
      <c r="AF2993" s="15"/>
      <c r="AG2993" s="15"/>
      <c r="AH2993" s="15"/>
      <c r="AI2993" s="15"/>
      <c r="AJ2993" s="15"/>
      <c r="AK2993" s="15"/>
      <c r="AL2993" s="15"/>
      <c r="AM2993" s="15"/>
      <c r="AN2993" s="15"/>
    </row>
    <row r="2994" spans="1:40" s="14" customFormat="1" ht="15" hidden="1">
      <c r="A2994" s="65"/>
      <c r="B2994" s="67"/>
      <c r="C2994" s="67"/>
      <c r="D2994" s="67"/>
      <c r="E2994" s="67"/>
      <c r="F2994" s="65"/>
      <c r="G2994" s="65"/>
      <c r="H2994" s="65"/>
      <c r="J2994" s="15"/>
      <c r="K2994" s="15"/>
      <c r="L2994" s="15"/>
      <c r="M2994" s="15"/>
      <c r="N2994" s="15"/>
      <c r="O2994" s="15"/>
      <c r="R2994" s="15"/>
      <c r="T2994" s="15"/>
      <c r="U2994" s="15"/>
      <c r="W2994" s="15"/>
      <c r="Y2994" s="15"/>
      <c r="AA2994" s="15"/>
      <c r="AB2994" s="17"/>
      <c r="AC2994" s="15"/>
      <c r="AD2994" s="15"/>
      <c r="AE2994" s="15"/>
      <c r="AF2994" s="15"/>
      <c r="AG2994" s="15"/>
      <c r="AH2994" s="15"/>
      <c r="AI2994" s="15"/>
      <c r="AJ2994" s="15"/>
      <c r="AK2994" s="15"/>
      <c r="AL2994" s="15"/>
      <c r="AM2994" s="15"/>
      <c r="AN2994" s="15"/>
    </row>
    <row r="2995" spans="1:40" s="14" customFormat="1" ht="15" hidden="1">
      <c r="A2995" s="65"/>
      <c r="B2995" s="67"/>
      <c r="C2995" s="67"/>
      <c r="D2995" s="67"/>
      <c r="E2995" s="67"/>
      <c r="F2995" s="65"/>
      <c r="G2995" s="65"/>
      <c r="H2995" s="65"/>
      <c r="J2995" s="15"/>
      <c r="K2995" s="15"/>
      <c r="L2995" s="15"/>
      <c r="M2995" s="15"/>
      <c r="N2995" s="15"/>
      <c r="O2995" s="15"/>
      <c r="R2995" s="15"/>
      <c r="T2995" s="15"/>
      <c r="U2995" s="15"/>
      <c r="W2995" s="15"/>
      <c r="Y2995" s="15"/>
      <c r="AA2995" s="15"/>
      <c r="AB2995" s="17"/>
      <c r="AC2995" s="15"/>
      <c r="AD2995" s="15"/>
      <c r="AE2995" s="15"/>
      <c r="AF2995" s="15"/>
      <c r="AG2995" s="15"/>
      <c r="AH2995" s="15"/>
      <c r="AI2995" s="15"/>
      <c r="AJ2995" s="15"/>
      <c r="AK2995" s="15"/>
      <c r="AL2995" s="15"/>
      <c r="AM2995" s="15"/>
      <c r="AN2995" s="15"/>
    </row>
    <row r="2996" spans="1:40" s="14" customFormat="1" ht="15" hidden="1">
      <c r="A2996" s="65"/>
      <c r="B2996" s="67"/>
      <c r="C2996" s="67"/>
      <c r="D2996" s="67"/>
      <c r="E2996" s="67"/>
      <c r="F2996" s="65"/>
      <c r="G2996" s="65"/>
      <c r="H2996" s="65"/>
      <c r="J2996" s="15"/>
      <c r="K2996" s="15"/>
      <c r="L2996" s="15"/>
      <c r="M2996" s="15"/>
      <c r="N2996" s="15"/>
      <c r="O2996" s="15"/>
      <c r="R2996" s="15"/>
      <c r="T2996" s="15"/>
      <c r="U2996" s="15"/>
      <c r="W2996" s="15"/>
      <c r="Y2996" s="15"/>
      <c r="AA2996" s="15"/>
      <c r="AB2996" s="17"/>
      <c r="AC2996" s="15"/>
      <c r="AD2996" s="15"/>
      <c r="AE2996" s="15"/>
      <c r="AF2996" s="15"/>
      <c r="AG2996" s="15"/>
      <c r="AH2996" s="15"/>
      <c r="AI2996" s="15"/>
      <c r="AJ2996" s="15"/>
      <c r="AK2996" s="15"/>
      <c r="AL2996" s="15"/>
      <c r="AM2996" s="15"/>
      <c r="AN2996" s="15"/>
    </row>
    <row r="2997" spans="1:40" s="14" customFormat="1" ht="15" hidden="1">
      <c r="A2997" s="65"/>
      <c r="B2997" s="67"/>
      <c r="C2997" s="67"/>
      <c r="D2997" s="67"/>
      <c r="E2997" s="67"/>
      <c r="F2997" s="65"/>
      <c r="G2997" s="65"/>
      <c r="H2997" s="65"/>
      <c r="J2997" s="15"/>
      <c r="K2997" s="15"/>
      <c r="L2997" s="15"/>
      <c r="M2997" s="15"/>
      <c r="N2997" s="15"/>
      <c r="O2997" s="15"/>
      <c r="R2997" s="15"/>
      <c r="T2997" s="15"/>
      <c r="U2997" s="15"/>
      <c r="W2997" s="15"/>
      <c r="Y2997" s="15"/>
      <c r="AA2997" s="15"/>
      <c r="AB2997" s="17"/>
      <c r="AC2997" s="15"/>
      <c r="AD2997" s="15"/>
      <c r="AE2997" s="15"/>
      <c r="AF2997" s="15"/>
      <c r="AG2997" s="15"/>
      <c r="AH2997" s="15"/>
      <c r="AI2997" s="15"/>
      <c r="AJ2997" s="15"/>
      <c r="AK2997" s="15"/>
      <c r="AL2997" s="15"/>
      <c r="AM2997" s="15"/>
      <c r="AN2997" s="15"/>
    </row>
    <row r="2998" spans="1:40" s="14" customFormat="1" ht="15" hidden="1">
      <c r="A2998" s="65"/>
      <c r="B2998" s="67"/>
      <c r="C2998" s="67"/>
      <c r="D2998" s="67"/>
      <c r="E2998" s="67"/>
      <c r="F2998" s="65"/>
      <c r="G2998" s="65"/>
      <c r="H2998" s="65"/>
      <c r="J2998" s="15"/>
      <c r="K2998" s="15"/>
      <c r="L2998" s="15"/>
      <c r="M2998" s="15"/>
      <c r="N2998" s="15"/>
      <c r="O2998" s="15"/>
      <c r="R2998" s="15"/>
      <c r="T2998" s="15"/>
      <c r="U2998" s="15"/>
      <c r="W2998" s="15"/>
      <c r="Y2998" s="15"/>
      <c r="AA2998" s="15"/>
      <c r="AB2998" s="17"/>
      <c r="AC2998" s="15"/>
      <c r="AD2998" s="15"/>
      <c r="AE2998" s="15"/>
      <c r="AF2998" s="15"/>
      <c r="AG2998" s="15"/>
      <c r="AH2998" s="15"/>
      <c r="AI2998" s="15"/>
      <c r="AJ2998" s="15"/>
      <c r="AK2998" s="15"/>
      <c r="AL2998" s="15"/>
      <c r="AM2998" s="15"/>
      <c r="AN2998" s="15"/>
    </row>
    <row r="2999" spans="1:40" s="14" customFormat="1" ht="15" hidden="1">
      <c r="A2999" s="65"/>
      <c r="B2999" s="67"/>
      <c r="C2999" s="67"/>
      <c r="D2999" s="67"/>
      <c r="E2999" s="67"/>
      <c r="F2999" s="65"/>
      <c r="G2999" s="65"/>
      <c r="H2999" s="65"/>
      <c r="J2999" s="15"/>
      <c r="K2999" s="15"/>
      <c r="L2999" s="15"/>
      <c r="M2999" s="15"/>
      <c r="N2999" s="15"/>
      <c r="O2999" s="15"/>
      <c r="R2999" s="15"/>
      <c r="T2999" s="15"/>
      <c r="U2999" s="15"/>
      <c r="W2999" s="15"/>
      <c r="Y2999" s="15"/>
      <c r="AA2999" s="15"/>
      <c r="AB2999" s="17"/>
      <c r="AC2999" s="15"/>
      <c r="AD2999" s="15"/>
      <c r="AE2999" s="15"/>
      <c r="AF2999" s="15"/>
      <c r="AG2999" s="15"/>
      <c r="AH2999" s="15"/>
      <c r="AI2999" s="15"/>
      <c r="AJ2999" s="15"/>
      <c r="AK2999" s="15"/>
      <c r="AL2999" s="15"/>
      <c r="AM2999" s="15"/>
      <c r="AN2999" s="15"/>
    </row>
    <row r="3000" spans="1:40" s="14" customFormat="1" ht="15" hidden="1">
      <c r="A3000" s="65"/>
      <c r="B3000" s="67"/>
      <c r="C3000" s="67"/>
      <c r="D3000" s="67"/>
      <c r="E3000" s="67"/>
      <c r="F3000" s="65"/>
      <c r="G3000" s="65"/>
      <c r="H3000" s="65"/>
      <c r="J3000" s="15"/>
      <c r="K3000" s="15"/>
      <c r="L3000" s="15"/>
      <c r="M3000" s="15"/>
      <c r="N3000" s="15"/>
      <c r="O3000" s="15"/>
      <c r="R3000" s="15"/>
      <c r="T3000" s="15"/>
      <c r="U3000" s="15"/>
      <c r="W3000" s="15"/>
      <c r="Y3000" s="15"/>
      <c r="AA3000" s="15"/>
      <c r="AB3000" s="17"/>
      <c r="AC3000" s="15"/>
      <c r="AD3000" s="15"/>
      <c r="AE3000" s="15"/>
      <c r="AF3000" s="15"/>
      <c r="AG3000" s="15"/>
      <c r="AH3000" s="15"/>
      <c r="AI3000" s="15"/>
      <c r="AJ3000" s="15"/>
      <c r="AK3000" s="15"/>
      <c r="AL3000" s="15"/>
      <c r="AM3000" s="15"/>
      <c r="AN3000" s="15"/>
    </row>
    <row r="3001" spans="1:40" s="14" customFormat="1" ht="15" hidden="1">
      <c r="A3001" s="65"/>
      <c r="B3001" s="67"/>
      <c r="C3001" s="67"/>
      <c r="D3001" s="67"/>
      <c r="E3001" s="67"/>
      <c r="F3001" s="65"/>
      <c r="G3001" s="65"/>
      <c r="H3001" s="65"/>
      <c r="J3001" s="15"/>
      <c r="K3001" s="15"/>
      <c r="L3001" s="15"/>
      <c r="M3001" s="15"/>
      <c r="N3001" s="15"/>
      <c r="O3001" s="15"/>
      <c r="R3001" s="15"/>
      <c r="T3001" s="15"/>
      <c r="U3001" s="15"/>
      <c r="W3001" s="15"/>
      <c r="Y3001" s="15"/>
      <c r="AA3001" s="15"/>
      <c r="AB3001" s="17"/>
      <c r="AC3001" s="15"/>
      <c r="AD3001" s="15"/>
      <c r="AE3001" s="15"/>
      <c r="AF3001" s="15"/>
      <c r="AG3001" s="15"/>
      <c r="AH3001" s="15"/>
      <c r="AI3001" s="15"/>
      <c r="AJ3001" s="15"/>
      <c r="AK3001" s="15"/>
      <c r="AL3001" s="15"/>
      <c r="AM3001" s="15"/>
      <c r="AN3001" s="15"/>
    </row>
    <row r="3002" spans="1:40" s="14" customFormat="1" ht="15" hidden="1">
      <c r="A3002" s="65"/>
      <c r="B3002" s="67"/>
      <c r="C3002" s="67"/>
      <c r="D3002" s="67"/>
      <c r="E3002" s="67"/>
      <c r="F3002" s="65"/>
      <c r="G3002" s="65"/>
      <c r="H3002" s="65"/>
      <c r="J3002" s="15"/>
      <c r="K3002" s="15"/>
      <c r="L3002" s="15"/>
      <c r="M3002" s="15"/>
      <c r="N3002" s="15"/>
      <c r="O3002" s="15"/>
      <c r="R3002" s="15"/>
      <c r="T3002" s="15"/>
      <c r="U3002" s="15"/>
      <c r="W3002" s="15"/>
      <c r="Y3002" s="15"/>
      <c r="AA3002" s="15"/>
      <c r="AB3002" s="17"/>
      <c r="AC3002" s="15"/>
      <c r="AD3002" s="15"/>
      <c r="AE3002" s="15"/>
      <c r="AF3002" s="15"/>
      <c r="AG3002" s="15"/>
      <c r="AH3002" s="15"/>
      <c r="AI3002" s="15"/>
      <c r="AJ3002" s="15"/>
      <c r="AK3002" s="15"/>
      <c r="AL3002" s="15"/>
      <c r="AM3002" s="15"/>
      <c r="AN3002" s="15"/>
    </row>
    <row r="3003" spans="1:40" s="14" customFormat="1" ht="15" hidden="1">
      <c r="A3003" s="65"/>
      <c r="B3003" s="67"/>
      <c r="C3003" s="67"/>
      <c r="D3003" s="67"/>
      <c r="E3003" s="67"/>
      <c r="F3003" s="65"/>
      <c r="G3003" s="65"/>
      <c r="H3003" s="65"/>
      <c r="J3003" s="15"/>
      <c r="K3003" s="15"/>
      <c r="L3003" s="15"/>
      <c r="M3003" s="15"/>
      <c r="N3003" s="15"/>
      <c r="O3003" s="15"/>
      <c r="R3003" s="15"/>
      <c r="T3003" s="15"/>
      <c r="U3003" s="15"/>
      <c r="W3003" s="15"/>
      <c r="Y3003" s="15"/>
      <c r="AA3003" s="15"/>
      <c r="AB3003" s="17"/>
      <c r="AC3003" s="15"/>
      <c r="AD3003" s="15"/>
      <c r="AE3003" s="15"/>
      <c r="AF3003" s="15"/>
      <c r="AG3003" s="15"/>
      <c r="AH3003" s="15"/>
      <c r="AI3003" s="15"/>
      <c r="AJ3003" s="15"/>
      <c r="AK3003" s="15"/>
      <c r="AL3003" s="15"/>
      <c r="AM3003" s="15"/>
      <c r="AN3003" s="15"/>
    </row>
    <row r="3004" spans="1:40" s="14" customFormat="1" ht="15" hidden="1">
      <c r="A3004" s="65"/>
      <c r="B3004" s="67"/>
      <c r="C3004" s="67"/>
      <c r="D3004" s="67"/>
      <c r="E3004" s="67"/>
      <c r="F3004" s="65"/>
      <c r="G3004" s="65"/>
      <c r="H3004" s="65"/>
      <c r="J3004" s="15"/>
      <c r="K3004" s="15"/>
      <c r="L3004" s="15"/>
      <c r="M3004" s="15"/>
      <c r="N3004" s="15"/>
      <c r="O3004" s="15"/>
      <c r="R3004" s="15"/>
      <c r="T3004" s="15"/>
      <c r="U3004" s="15"/>
      <c r="W3004" s="15"/>
      <c r="Y3004" s="15"/>
      <c r="AA3004" s="15"/>
      <c r="AB3004" s="17"/>
      <c r="AC3004" s="15"/>
      <c r="AD3004" s="15"/>
      <c r="AE3004" s="15"/>
      <c r="AF3004" s="15"/>
      <c r="AG3004" s="15"/>
      <c r="AH3004" s="15"/>
      <c r="AI3004" s="15"/>
      <c r="AJ3004" s="15"/>
      <c r="AK3004" s="15"/>
      <c r="AL3004" s="15"/>
      <c r="AM3004" s="15"/>
      <c r="AN3004" s="15"/>
    </row>
    <row r="3005" spans="1:40" s="14" customFormat="1" ht="15" hidden="1">
      <c r="A3005" s="65"/>
      <c r="B3005" s="67"/>
      <c r="C3005" s="67"/>
      <c r="D3005" s="67"/>
      <c r="E3005" s="67"/>
      <c r="F3005" s="65"/>
      <c r="G3005" s="65"/>
      <c r="H3005" s="65"/>
      <c r="J3005" s="15"/>
      <c r="K3005" s="15"/>
      <c r="L3005" s="15"/>
      <c r="M3005" s="15"/>
      <c r="N3005" s="15"/>
      <c r="O3005" s="15"/>
      <c r="R3005" s="15"/>
      <c r="T3005" s="15"/>
      <c r="U3005" s="15"/>
      <c r="W3005" s="15"/>
      <c r="Y3005" s="15"/>
      <c r="AA3005" s="15"/>
      <c r="AB3005" s="17"/>
      <c r="AC3005" s="15"/>
      <c r="AD3005" s="15"/>
      <c r="AE3005" s="15"/>
      <c r="AF3005" s="15"/>
      <c r="AG3005" s="15"/>
      <c r="AH3005" s="15"/>
      <c r="AI3005" s="15"/>
      <c r="AJ3005" s="15"/>
      <c r="AK3005" s="15"/>
      <c r="AL3005" s="15"/>
      <c r="AM3005" s="15"/>
      <c r="AN3005" s="15"/>
    </row>
    <row r="3006" spans="1:40" s="14" customFormat="1" ht="15" hidden="1">
      <c r="A3006" s="65"/>
      <c r="B3006" s="67"/>
      <c r="C3006" s="67"/>
      <c r="D3006" s="67"/>
      <c r="E3006" s="67"/>
      <c r="F3006" s="65"/>
      <c r="G3006" s="65"/>
      <c r="H3006" s="65"/>
      <c r="J3006" s="15"/>
      <c r="K3006" s="15"/>
      <c r="L3006" s="15"/>
      <c r="M3006" s="15"/>
      <c r="N3006" s="15"/>
      <c r="O3006" s="15"/>
      <c r="R3006" s="15"/>
      <c r="T3006" s="15"/>
      <c r="U3006" s="15"/>
      <c r="W3006" s="15"/>
      <c r="Y3006" s="15"/>
      <c r="AA3006" s="15"/>
      <c r="AB3006" s="17"/>
      <c r="AC3006" s="15"/>
      <c r="AD3006" s="15"/>
      <c r="AE3006" s="15"/>
      <c r="AF3006" s="15"/>
      <c r="AG3006" s="15"/>
      <c r="AH3006" s="15"/>
      <c r="AI3006" s="15"/>
      <c r="AJ3006" s="15"/>
      <c r="AK3006" s="15"/>
      <c r="AL3006" s="15"/>
      <c r="AM3006" s="15"/>
      <c r="AN3006" s="15"/>
    </row>
    <row r="3007" spans="1:40" s="14" customFormat="1" ht="15" hidden="1">
      <c r="A3007" s="65"/>
      <c r="B3007" s="67"/>
      <c r="C3007" s="67"/>
      <c r="D3007" s="67"/>
      <c r="E3007" s="67"/>
      <c r="F3007" s="65"/>
      <c r="G3007" s="65"/>
      <c r="H3007" s="65"/>
      <c r="J3007" s="15"/>
      <c r="K3007" s="15"/>
      <c r="L3007" s="15"/>
      <c r="M3007" s="15"/>
      <c r="N3007" s="15"/>
      <c r="O3007" s="15"/>
      <c r="R3007" s="15"/>
      <c r="T3007" s="15"/>
      <c r="U3007" s="15"/>
      <c r="W3007" s="15"/>
      <c r="Y3007" s="15"/>
      <c r="AA3007" s="15"/>
      <c r="AB3007" s="17"/>
      <c r="AC3007" s="15"/>
      <c r="AD3007" s="15"/>
      <c r="AE3007" s="15"/>
      <c r="AF3007" s="15"/>
      <c r="AG3007" s="15"/>
      <c r="AH3007" s="15"/>
      <c r="AI3007" s="15"/>
      <c r="AJ3007" s="15"/>
      <c r="AK3007" s="15"/>
      <c r="AL3007" s="15"/>
      <c r="AM3007" s="15"/>
      <c r="AN3007" s="15"/>
    </row>
    <row r="3008" spans="1:40" s="14" customFormat="1" ht="15" hidden="1">
      <c r="A3008" s="65"/>
      <c r="B3008" s="67"/>
      <c r="C3008" s="67"/>
      <c r="D3008" s="67"/>
      <c r="E3008" s="67"/>
      <c r="F3008" s="65"/>
      <c r="G3008" s="65"/>
      <c r="H3008" s="65"/>
      <c r="J3008" s="15"/>
      <c r="K3008" s="15"/>
      <c r="L3008" s="15"/>
      <c r="M3008" s="15"/>
      <c r="N3008" s="15"/>
      <c r="O3008" s="15"/>
      <c r="R3008" s="15"/>
      <c r="T3008" s="15"/>
      <c r="U3008" s="15"/>
      <c r="W3008" s="15"/>
      <c r="Y3008" s="15"/>
      <c r="AA3008" s="15"/>
      <c r="AB3008" s="17"/>
      <c r="AC3008" s="15"/>
      <c r="AD3008" s="15"/>
      <c r="AE3008" s="15"/>
      <c r="AF3008" s="15"/>
      <c r="AG3008" s="15"/>
      <c r="AH3008" s="15"/>
      <c r="AI3008" s="15"/>
      <c r="AJ3008" s="15"/>
      <c r="AK3008" s="15"/>
      <c r="AL3008" s="15"/>
      <c r="AM3008" s="15"/>
      <c r="AN3008" s="15"/>
    </row>
    <row r="3009" spans="1:40" s="14" customFormat="1" ht="15" hidden="1">
      <c r="A3009" s="65"/>
      <c r="B3009" s="67"/>
      <c r="C3009" s="67"/>
      <c r="D3009" s="67"/>
      <c r="E3009" s="67"/>
      <c r="F3009" s="65"/>
      <c r="G3009" s="65"/>
      <c r="H3009" s="65"/>
      <c r="J3009" s="15"/>
      <c r="K3009" s="15"/>
      <c r="L3009" s="15"/>
      <c r="M3009" s="15"/>
      <c r="N3009" s="15"/>
      <c r="O3009" s="15"/>
      <c r="R3009" s="15"/>
      <c r="T3009" s="15"/>
      <c r="U3009" s="15"/>
      <c r="W3009" s="15"/>
      <c r="Y3009" s="15"/>
      <c r="AA3009" s="15"/>
      <c r="AB3009" s="17"/>
      <c r="AC3009" s="15"/>
      <c r="AD3009" s="15"/>
      <c r="AE3009" s="15"/>
      <c r="AF3009" s="15"/>
      <c r="AG3009" s="15"/>
      <c r="AH3009" s="15"/>
      <c r="AI3009" s="15"/>
      <c r="AJ3009" s="15"/>
      <c r="AK3009" s="15"/>
      <c r="AL3009" s="15"/>
      <c r="AM3009" s="15"/>
      <c r="AN3009" s="15"/>
    </row>
    <row r="3010" spans="1:40" s="14" customFormat="1" ht="15" hidden="1">
      <c r="A3010" s="65"/>
      <c r="B3010" s="67"/>
      <c r="C3010" s="67"/>
      <c r="D3010" s="67"/>
      <c r="E3010" s="67"/>
      <c r="F3010" s="65"/>
      <c r="G3010" s="65"/>
      <c r="H3010" s="65"/>
      <c r="J3010" s="15"/>
      <c r="K3010" s="15"/>
      <c r="L3010" s="15"/>
      <c r="M3010" s="15"/>
      <c r="N3010" s="15"/>
      <c r="O3010" s="15"/>
      <c r="R3010" s="15"/>
      <c r="T3010" s="15"/>
      <c r="U3010" s="15"/>
      <c r="W3010" s="15"/>
      <c r="Y3010" s="15"/>
      <c r="AA3010" s="15"/>
      <c r="AB3010" s="17"/>
      <c r="AC3010" s="15"/>
      <c r="AD3010" s="15"/>
      <c r="AE3010" s="15"/>
      <c r="AF3010" s="15"/>
      <c r="AG3010" s="15"/>
      <c r="AH3010" s="15"/>
      <c r="AI3010" s="15"/>
      <c r="AJ3010" s="15"/>
      <c r="AK3010" s="15"/>
      <c r="AL3010" s="15"/>
      <c r="AM3010" s="15"/>
      <c r="AN3010" s="15"/>
    </row>
    <row r="3011" spans="1:40" s="14" customFormat="1" ht="15" hidden="1">
      <c r="A3011" s="65"/>
      <c r="B3011" s="67"/>
      <c r="C3011" s="67"/>
      <c r="D3011" s="67"/>
      <c r="E3011" s="67"/>
      <c r="F3011" s="65"/>
      <c r="G3011" s="65"/>
      <c r="H3011" s="65"/>
      <c r="J3011" s="15"/>
      <c r="K3011" s="15"/>
      <c r="L3011" s="15"/>
      <c r="M3011" s="15"/>
      <c r="N3011" s="15"/>
      <c r="O3011" s="15"/>
      <c r="R3011" s="15"/>
      <c r="T3011" s="15"/>
      <c r="U3011" s="15"/>
      <c r="W3011" s="15"/>
      <c r="Y3011" s="15"/>
      <c r="AA3011" s="15"/>
      <c r="AB3011" s="17"/>
      <c r="AC3011" s="15"/>
      <c r="AD3011" s="15"/>
      <c r="AE3011" s="15"/>
      <c r="AF3011" s="15"/>
      <c r="AG3011" s="15"/>
      <c r="AH3011" s="15"/>
      <c r="AI3011" s="15"/>
      <c r="AJ3011" s="15"/>
      <c r="AK3011" s="15"/>
      <c r="AL3011" s="15"/>
      <c r="AM3011" s="15"/>
      <c r="AN3011" s="15"/>
    </row>
    <row r="3012" spans="1:40" s="14" customFormat="1" ht="15" hidden="1">
      <c r="A3012" s="65"/>
      <c r="B3012" s="67"/>
      <c r="C3012" s="67"/>
      <c r="D3012" s="67"/>
      <c r="E3012" s="67"/>
      <c r="F3012" s="65"/>
      <c r="G3012" s="65"/>
      <c r="H3012" s="65"/>
      <c r="J3012" s="15"/>
      <c r="K3012" s="15"/>
      <c r="L3012" s="15"/>
      <c r="M3012" s="15"/>
      <c r="N3012" s="15"/>
      <c r="O3012" s="15"/>
      <c r="R3012" s="15"/>
      <c r="T3012" s="15"/>
      <c r="U3012" s="15"/>
      <c r="W3012" s="15"/>
      <c r="Y3012" s="15"/>
      <c r="AA3012" s="15"/>
      <c r="AB3012" s="17"/>
      <c r="AC3012" s="15"/>
      <c r="AD3012" s="15"/>
      <c r="AE3012" s="15"/>
      <c r="AF3012" s="15"/>
      <c r="AG3012" s="15"/>
      <c r="AH3012" s="15"/>
      <c r="AI3012" s="15"/>
      <c r="AJ3012" s="15"/>
      <c r="AK3012" s="15"/>
      <c r="AL3012" s="15"/>
      <c r="AM3012" s="15"/>
      <c r="AN3012" s="15"/>
    </row>
    <row r="3013" spans="1:40" s="14" customFormat="1" ht="15" hidden="1">
      <c r="A3013" s="65"/>
      <c r="B3013" s="67"/>
      <c r="C3013" s="67"/>
      <c r="D3013" s="67"/>
      <c r="E3013" s="67"/>
      <c r="F3013" s="65"/>
      <c r="G3013" s="65"/>
      <c r="H3013" s="65"/>
      <c r="J3013" s="15"/>
      <c r="K3013" s="15"/>
      <c r="L3013" s="15"/>
      <c r="M3013" s="15"/>
      <c r="N3013" s="15"/>
      <c r="O3013" s="15"/>
      <c r="R3013" s="15"/>
      <c r="T3013" s="15"/>
      <c r="U3013" s="15"/>
      <c r="W3013" s="15"/>
      <c r="Y3013" s="15"/>
      <c r="AA3013" s="15"/>
      <c r="AB3013" s="17"/>
      <c r="AC3013" s="15"/>
      <c r="AD3013" s="15"/>
      <c r="AE3013" s="15"/>
      <c r="AF3013" s="15"/>
      <c r="AG3013" s="15"/>
      <c r="AH3013" s="15"/>
      <c r="AI3013" s="15"/>
      <c r="AJ3013" s="15"/>
      <c r="AK3013" s="15"/>
      <c r="AL3013" s="15"/>
      <c r="AM3013" s="15"/>
      <c r="AN3013" s="15"/>
    </row>
    <row r="3014" spans="1:40" s="14" customFormat="1" ht="15" hidden="1">
      <c r="A3014" s="65"/>
      <c r="B3014" s="67"/>
      <c r="C3014" s="67"/>
      <c r="D3014" s="67"/>
      <c r="E3014" s="67"/>
      <c r="F3014" s="65"/>
      <c r="G3014" s="65"/>
      <c r="H3014" s="65"/>
      <c r="J3014" s="15"/>
      <c r="K3014" s="15"/>
      <c r="L3014" s="15"/>
      <c r="M3014" s="15"/>
      <c r="N3014" s="15"/>
      <c r="O3014" s="15"/>
      <c r="R3014" s="15"/>
      <c r="T3014" s="15"/>
      <c r="U3014" s="15"/>
      <c r="W3014" s="15"/>
      <c r="Y3014" s="15"/>
      <c r="AA3014" s="15"/>
      <c r="AB3014" s="17"/>
      <c r="AC3014" s="15"/>
      <c r="AD3014" s="15"/>
      <c r="AE3014" s="15"/>
      <c r="AF3014" s="15"/>
      <c r="AG3014" s="15"/>
      <c r="AH3014" s="15"/>
      <c r="AI3014" s="15"/>
      <c r="AJ3014" s="15"/>
      <c r="AK3014" s="15"/>
      <c r="AL3014" s="15"/>
      <c r="AM3014" s="15"/>
      <c r="AN3014" s="15"/>
    </row>
    <row r="3015" spans="1:40" s="14" customFormat="1" ht="15" hidden="1">
      <c r="A3015" s="65"/>
      <c r="B3015" s="67"/>
      <c r="C3015" s="67"/>
      <c r="D3015" s="67"/>
      <c r="E3015" s="67"/>
      <c r="F3015" s="65"/>
      <c r="G3015" s="65"/>
      <c r="H3015" s="65"/>
      <c r="J3015" s="15"/>
      <c r="K3015" s="15"/>
      <c r="L3015" s="15"/>
      <c r="M3015" s="15"/>
      <c r="N3015" s="15"/>
      <c r="O3015" s="15"/>
      <c r="R3015" s="15"/>
      <c r="T3015" s="15"/>
      <c r="U3015" s="15"/>
      <c r="W3015" s="15"/>
      <c r="Y3015" s="15"/>
      <c r="AA3015" s="15"/>
      <c r="AB3015" s="17"/>
      <c r="AC3015" s="15"/>
      <c r="AD3015" s="15"/>
      <c r="AE3015" s="15"/>
      <c r="AF3015" s="15"/>
      <c r="AG3015" s="15"/>
      <c r="AH3015" s="15"/>
      <c r="AI3015" s="15"/>
      <c r="AJ3015" s="15"/>
      <c r="AK3015" s="15"/>
      <c r="AL3015" s="15"/>
      <c r="AM3015" s="15"/>
      <c r="AN3015" s="15"/>
    </row>
    <row r="3016" spans="1:40" s="14" customFormat="1" ht="15" hidden="1">
      <c r="A3016" s="65"/>
      <c r="B3016" s="67"/>
      <c r="C3016" s="67"/>
      <c r="D3016" s="67"/>
      <c r="E3016" s="67"/>
      <c r="F3016" s="65"/>
      <c r="G3016" s="65"/>
      <c r="H3016" s="65"/>
      <c r="J3016" s="15"/>
      <c r="K3016" s="15"/>
      <c r="L3016" s="15"/>
      <c r="M3016" s="15"/>
      <c r="N3016" s="15"/>
      <c r="O3016" s="15"/>
      <c r="R3016" s="15"/>
      <c r="T3016" s="15"/>
      <c r="U3016" s="15"/>
      <c r="W3016" s="15"/>
      <c r="Y3016" s="15"/>
      <c r="AA3016" s="15"/>
      <c r="AB3016" s="17"/>
      <c r="AC3016" s="15"/>
      <c r="AD3016" s="15"/>
      <c r="AE3016" s="15"/>
      <c r="AF3016" s="15"/>
      <c r="AG3016" s="15"/>
      <c r="AH3016" s="15"/>
      <c r="AI3016" s="15"/>
      <c r="AJ3016" s="15"/>
      <c r="AK3016" s="15"/>
      <c r="AL3016" s="15"/>
      <c r="AM3016" s="15"/>
      <c r="AN3016" s="15"/>
    </row>
    <row r="3017" spans="1:40" s="14" customFormat="1" ht="15" hidden="1">
      <c r="A3017" s="65"/>
      <c r="B3017" s="67"/>
      <c r="C3017" s="67"/>
      <c r="D3017" s="67"/>
      <c r="E3017" s="67"/>
      <c r="F3017" s="65"/>
      <c r="G3017" s="65"/>
      <c r="H3017" s="65"/>
      <c r="J3017" s="15"/>
      <c r="K3017" s="15"/>
      <c r="L3017" s="15"/>
      <c r="M3017" s="15"/>
      <c r="N3017" s="15"/>
      <c r="O3017" s="15"/>
      <c r="R3017" s="15"/>
      <c r="T3017" s="15"/>
      <c r="U3017" s="15"/>
      <c r="W3017" s="15"/>
      <c r="Y3017" s="15"/>
      <c r="AA3017" s="15"/>
      <c r="AB3017" s="17"/>
      <c r="AC3017" s="15"/>
      <c r="AD3017" s="15"/>
      <c r="AE3017" s="15"/>
      <c r="AF3017" s="15"/>
      <c r="AG3017" s="15"/>
      <c r="AH3017" s="15"/>
      <c r="AI3017" s="15"/>
      <c r="AJ3017" s="15"/>
      <c r="AK3017" s="15"/>
      <c r="AL3017" s="15"/>
      <c r="AM3017" s="15"/>
      <c r="AN3017" s="15"/>
    </row>
    <row r="3018" spans="1:40" s="14" customFormat="1" ht="15" hidden="1">
      <c r="A3018" s="65"/>
      <c r="B3018" s="67"/>
      <c r="C3018" s="67"/>
      <c r="D3018" s="67"/>
      <c r="E3018" s="67"/>
      <c r="F3018" s="65"/>
      <c r="G3018" s="65"/>
      <c r="H3018" s="65"/>
      <c r="J3018" s="15"/>
      <c r="K3018" s="15"/>
      <c r="L3018" s="15"/>
      <c r="M3018" s="15"/>
      <c r="N3018" s="15"/>
      <c r="O3018" s="15"/>
      <c r="R3018" s="15"/>
      <c r="T3018" s="15"/>
      <c r="U3018" s="15"/>
      <c r="W3018" s="15"/>
      <c r="Y3018" s="15"/>
      <c r="AA3018" s="15"/>
      <c r="AB3018" s="17"/>
      <c r="AC3018" s="15"/>
      <c r="AD3018" s="15"/>
      <c r="AE3018" s="15"/>
      <c r="AF3018" s="15"/>
      <c r="AG3018" s="15"/>
      <c r="AH3018" s="15"/>
      <c r="AI3018" s="15"/>
      <c r="AJ3018" s="15"/>
      <c r="AK3018" s="15"/>
      <c r="AL3018" s="15"/>
      <c r="AM3018" s="15"/>
      <c r="AN3018" s="15"/>
    </row>
    <row r="3019" spans="1:40" s="14" customFormat="1" ht="15" hidden="1">
      <c r="A3019" s="65"/>
      <c r="B3019" s="67"/>
      <c r="C3019" s="67"/>
      <c r="D3019" s="67"/>
      <c r="E3019" s="67"/>
      <c r="F3019" s="65"/>
      <c r="G3019" s="65"/>
      <c r="H3019" s="65"/>
      <c r="J3019" s="15"/>
      <c r="K3019" s="15"/>
      <c r="L3019" s="15"/>
      <c r="M3019" s="15"/>
      <c r="N3019" s="15"/>
      <c r="O3019" s="15"/>
      <c r="R3019" s="15"/>
      <c r="T3019" s="15"/>
      <c r="U3019" s="15"/>
      <c r="W3019" s="15"/>
      <c r="Y3019" s="15"/>
      <c r="AA3019" s="15"/>
      <c r="AB3019" s="17"/>
      <c r="AC3019" s="15"/>
      <c r="AD3019" s="15"/>
      <c r="AE3019" s="15"/>
      <c r="AF3019" s="15"/>
      <c r="AG3019" s="15"/>
      <c r="AH3019" s="15"/>
      <c r="AI3019" s="15"/>
      <c r="AJ3019" s="15"/>
      <c r="AK3019" s="15"/>
      <c r="AL3019" s="15"/>
      <c r="AM3019" s="15"/>
      <c r="AN3019" s="15"/>
    </row>
    <row r="3020" spans="1:40" s="14" customFormat="1" ht="15" hidden="1">
      <c r="A3020" s="65"/>
      <c r="B3020" s="67"/>
      <c r="C3020" s="67"/>
      <c r="D3020" s="67"/>
      <c r="E3020" s="67"/>
      <c r="F3020" s="65"/>
      <c r="G3020" s="65"/>
      <c r="H3020" s="65"/>
      <c r="J3020" s="15"/>
      <c r="K3020" s="15"/>
      <c r="L3020" s="15"/>
      <c r="M3020" s="15"/>
      <c r="N3020" s="15"/>
      <c r="O3020" s="15"/>
      <c r="R3020" s="15"/>
      <c r="T3020" s="15"/>
      <c r="U3020" s="15"/>
      <c r="W3020" s="15"/>
      <c r="Y3020" s="15"/>
      <c r="AA3020" s="15"/>
      <c r="AB3020" s="17"/>
      <c r="AC3020" s="15"/>
      <c r="AD3020" s="15"/>
      <c r="AE3020" s="15"/>
      <c r="AF3020" s="15"/>
      <c r="AG3020" s="15"/>
      <c r="AH3020" s="15"/>
      <c r="AI3020" s="15"/>
      <c r="AJ3020" s="15"/>
      <c r="AK3020" s="15"/>
      <c r="AL3020" s="15"/>
      <c r="AM3020" s="15"/>
      <c r="AN3020" s="15"/>
    </row>
    <row r="3021" spans="1:40" s="14" customFormat="1" ht="15" hidden="1">
      <c r="A3021" s="65"/>
      <c r="B3021" s="67"/>
      <c r="C3021" s="67"/>
      <c r="D3021" s="67"/>
      <c r="E3021" s="67"/>
      <c r="F3021" s="65"/>
      <c r="G3021" s="65"/>
      <c r="H3021" s="65"/>
      <c r="J3021" s="15"/>
      <c r="K3021" s="15"/>
      <c r="L3021" s="15"/>
      <c r="M3021" s="15"/>
      <c r="N3021" s="15"/>
      <c r="O3021" s="15"/>
      <c r="R3021" s="15"/>
      <c r="T3021" s="15"/>
      <c r="U3021" s="15"/>
      <c r="W3021" s="15"/>
      <c r="Y3021" s="15"/>
      <c r="AA3021" s="15"/>
      <c r="AB3021" s="17"/>
      <c r="AC3021" s="15"/>
      <c r="AD3021" s="15"/>
      <c r="AE3021" s="15"/>
      <c r="AF3021" s="15"/>
      <c r="AG3021" s="15"/>
      <c r="AH3021" s="15"/>
      <c r="AI3021" s="15"/>
      <c r="AJ3021" s="15"/>
      <c r="AK3021" s="15"/>
      <c r="AL3021" s="15"/>
      <c r="AM3021" s="15"/>
      <c r="AN3021" s="15"/>
    </row>
    <row r="3022" spans="1:40" s="14" customFormat="1" ht="15" hidden="1">
      <c r="A3022" s="65"/>
      <c r="B3022" s="67"/>
      <c r="C3022" s="67"/>
      <c r="D3022" s="67"/>
      <c r="E3022" s="67"/>
      <c r="F3022" s="65"/>
      <c r="G3022" s="65"/>
      <c r="H3022" s="65"/>
      <c r="J3022" s="15"/>
      <c r="K3022" s="15"/>
      <c r="L3022" s="15"/>
      <c r="M3022" s="15"/>
      <c r="N3022" s="15"/>
      <c r="O3022" s="15"/>
      <c r="R3022" s="15"/>
      <c r="T3022" s="15"/>
      <c r="U3022" s="15"/>
      <c r="W3022" s="15"/>
      <c r="Y3022" s="15"/>
      <c r="AA3022" s="15"/>
      <c r="AB3022" s="17"/>
      <c r="AC3022" s="15"/>
      <c r="AD3022" s="15"/>
      <c r="AE3022" s="15"/>
      <c r="AF3022" s="15"/>
      <c r="AG3022" s="15"/>
      <c r="AH3022" s="15"/>
      <c r="AI3022" s="15"/>
      <c r="AJ3022" s="15"/>
      <c r="AK3022" s="15"/>
      <c r="AL3022" s="15"/>
      <c r="AM3022" s="15"/>
      <c r="AN3022" s="15"/>
    </row>
    <row r="3023" spans="1:40" s="14" customFormat="1" ht="15" hidden="1">
      <c r="A3023" s="65"/>
      <c r="B3023" s="67"/>
      <c r="C3023" s="67"/>
      <c r="D3023" s="67"/>
      <c r="E3023" s="67"/>
      <c r="F3023" s="65"/>
      <c r="G3023" s="65"/>
      <c r="H3023" s="65"/>
      <c r="J3023" s="15"/>
      <c r="K3023" s="15"/>
      <c r="L3023" s="15"/>
      <c r="M3023" s="15"/>
      <c r="N3023" s="15"/>
      <c r="O3023" s="15"/>
      <c r="R3023" s="15"/>
      <c r="T3023" s="15"/>
      <c r="U3023" s="15"/>
      <c r="W3023" s="15"/>
      <c r="Y3023" s="15"/>
      <c r="AA3023" s="15"/>
      <c r="AB3023" s="17"/>
      <c r="AC3023" s="15"/>
      <c r="AD3023" s="15"/>
      <c r="AE3023" s="15"/>
      <c r="AF3023" s="15"/>
      <c r="AG3023" s="15"/>
      <c r="AH3023" s="15"/>
      <c r="AI3023" s="15"/>
      <c r="AJ3023" s="15"/>
      <c r="AK3023" s="15"/>
      <c r="AL3023" s="15"/>
      <c r="AM3023" s="15"/>
      <c r="AN3023" s="15"/>
    </row>
    <row r="3024" spans="1:40" s="14" customFormat="1" ht="15" hidden="1">
      <c r="A3024" s="65"/>
      <c r="B3024" s="67"/>
      <c r="C3024" s="67"/>
      <c r="D3024" s="67"/>
      <c r="E3024" s="67"/>
      <c r="F3024" s="65"/>
      <c r="G3024" s="65"/>
      <c r="H3024" s="65"/>
      <c r="J3024" s="15"/>
      <c r="K3024" s="15"/>
      <c r="L3024" s="15"/>
      <c r="M3024" s="15"/>
      <c r="N3024" s="15"/>
      <c r="O3024" s="15"/>
      <c r="R3024" s="15"/>
      <c r="T3024" s="15"/>
      <c r="U3024" s="15"/>
      <c r="W3024" s="15"/>
      <c r="Y3024" s="15"/>
      <c r="AA3024" s="15"/>
      <c r="AB3024" s="17"/>
      <c r="AC3024" s="15"/>
      <c r="AD3024" s="15"/>
      <c r="AE3024" s="15"/>
      <c r="AF3024" s="15"/>
      <c r="AG3024" s="15"/>
      <c r="AH3024" s="15"/>
      <c r="AI3024" s="15"/>
      <c r="AJ3024" s="15"/>
      <c r="AK3024" s="15"/>
      <c r="AL3024" s="15"/>
      <c r="AM3024" s="15"/>
      <c r="AN3024" s="15"/>
    </row>
    <row r="3025" spans="1:40" s="14" customFormat="1" ht="15" hidden="1">
      <c r="A3025" s="65"/>
      <c r="B3025" s="67"/>
      <c r="C3025" s="67"/>
      <c r="D3025" s="67"/>
      <c r="E3025" s="67"/>
      <c r="F3025" s="65"/>
      <c r="G3025" s="65"/>
      <c r="H3025" s="65"/>
      <c r="J3025" s="15"/>
      <c r="K3025" s="15"/>
      <c r="L3025" s="15"/>
      <c r="M3025" s="15"/>
      <c r="N3025" s="15"/>
      <c r="O3025" s="15"/>
      <c r="R3025" s="15"/>
      <c r="T3025" s="15"/>
      <c r="U3025" s="15"/>
      <c r="W3025" s="15"/>
      <c r="Y3025" s="15"/>
      <c r="AA3025" s="15"/>
      <c r="AB3025" s="17"/>
      <c r="AC3025" s="15"/>
      <c r="AD3025" s="15"/>
      <c r="AE3025" s="15"/>
      <c r="AF3025" s="15"/>
      <c r="AG3025" s="15"/>
      <c r="AH3025" s="15"/>
      <c r="AI3025" s="15"/>
      <c r="AJ3025" s="15"/>
      <c r="AK3025" s="15"/>
      <c r="AL3025" s="15"/>
      <c r="AM3025" s="15"/>
      <c r="AN3025" s="15"/>
    </row>
    <row r="3026" spans="1:40" s="14" customFormat="1" ht="15" hidden="1">
      <c r="A3026" s="65"/>
      <c r="B3026" s="67"/>
      <c r="C3026" s="67"/>
      <c r="D3026" s="67"/>
      <c r="E3026" s="67"/>
      <c r="F3026" s="65"/>
      <c r="G3026" s="65"/>
      <c r="H3026" s="65"/>
      <c r="J3026" s="15"/>
      <c r="K3026" s="15"/>
      <c r="L3026" s="15"/>
      <c r="M3026" s="15"/>
      <c r="N3026" s="15"/>
      <c r="O3026" s="15"/>
      <c r="R3026" s="15"/>
      <c r="T3026" s="15"/>
      <c r="U3026" s="15"/>
      <c r="W3026" s="15"/>
      <c r="Y3026" s="15"/>
      <c r="AA3026" s="15"/>
      <c r="AB3026" s="17"/>
      <c r="AC3026" s="15"/>
      <c r="AD3026" s="15"/>
      <c r="AE3026" s="15"/>
      <c r="AF3026" s="15"/>
      <c r="AG3026" s="15"/>
      <c r="AH3026" s="15"/>
      <c r="AI3026" s="15"/>
      <c r="AJ3026" s="15"/>
      <c r="AK3026" s="15"/>
      <c r="AL3026" s="15"/>
      <c r="AM3026" s="15"/>
      <c r="AN3026" s="15"/>
    </row>
    <row r="3027" spans="1:40" s="14" customFormat="1" ht="15" hidden="1">
      <c r="A3027" s="65"/>
      <c r="B3027" s="67"/>
      <c r="C3027" s="67"/>
      <c r="D3027" s="67"/>
      <c r="E3027" s="67"/>
      <c r="F3027" s="65"/>
      <c r="G3027" s="65"/>
      <c r="H3027" s="65"/>
      <c r="J3027" s="15"/>
      <c r="K3027" s="15"/>
      <c r="L3027" s="15"/>
      <c r="M3027" s="15"/>
      <c r="N3027" s="15"/>
      <c r="O3027" s="15"/>
      <c r="R3027" s="15"/>
      <c r="T3027" s="15"/>
      <c r="U3027" s="15"/>
      <c r="W3027" s="15"/>
      <c r="Y3027" s="15"/>
      <c r="AA3027" s="15"/>
      <c r="AB3027" s="17"/>
      <c r="AC3027" s="15"/>
      <c r="AD3027" s="15"/>
      <c r="AE3027" s="15"/>
      <c r="AF3027" s="15"/>
      <c r="AG3027" s="15"/>
      <c r="AH3027" s="15"/>
      <c r="AI3027" s="15"/>
      <c r="AJ3027" s="15"/>
      <c r="AK3027" s="15"/>
      <c r="AL3027" s="15"/>
      <c r="AM3027" s="15"/>
      <c r="AN3027" s="15"/>
    </row>
    <row r="3028" spans="1:40" s="14" customFormat="1" ht="15" hidden="1">
      <c r="A3028" s="65"/>
      <c r="B3028" s="67"/>
      <c r="C3028" s="67"/>
      <c r="D3028" s="67"/>
      <c r="E3028" s="67"/>
      <c r="F3028" s="65"/>
      <c r="G3028" s="65"/>
      <c r="H3028" s="65"/>
      <c r="J3028" s="15"/>
      <c r="K3028" s="15"/>
      <c r="L3028" s="15"/>
      <c r="M3028" s="15"/>
      <c r="N3028" s="15"/>
      <c r="O3028" s="15"/>
      <c r="R3028" s="15"/>
      <c r="T3028" s="15"/>
      <c r="U3028" s="15"/>
      <c r="W3028" s="15"/>
      <c r="Y3028" s="15"/>
      <c r="AA3028" s="15"/>
      <c r="AB3028" s="17"/>
      <c r="AC3028" s="15"/>
      <c r="AD3028" s="15"/>
      <c r="AE3028" s="15"/>
      <c r="AF3028" s="15"/>
      <c r="AG3028" s="15"/>
      <c r="AH3028" s="15"/>
      <c r="AI3028" s="15"/>
      <c r="AJ3028" s="15"/>
      <c r="AK3028" s="15"/>
      <c r="AL3028" s="15"/>
      <c r="AM3028" s="15"/>
      <c r="AN3028" s="15"/>
    </row>
    <row r="3029" spans="1:40" s="14" customFormat="1" ht="15" hidden="1">
      <c r="A3029" s="65"/>
      <c r="B3029" s="67"/>
      <c r="C3029" s="67"/>
      <c r="D3029" s="67"/>
      <c r="E3029" s="67"/>
      <c r="F3029" s="65"/>
      <c r="G3029" s="65"/>
      <c r="H3029" s="65"/>
      <c r="J3029" s="15"/>
      <c r="K3029" s="15"/>
      <c r="L3029" s="15"/>
      <c r="M3029" s="15"/>
      <c r="N3029" s="15"/>
      <c r="O3029" s="15"/>
      <c r="R3029" s="15"/>
      <c r="T3029" s="15"/>
      <c r="U3029" s="15"/>
      <c r="W3029" s="15"/>
      <c r="Y3029" s="15"/>
      <c r="AA3029" s="15"/>
      <c r="AB3029" s="17"/>
      <c r="AC3029" s="15"/>
      <c r="AD3029" s="15"/>
      <c r="AE3029" s="15"/>
      <c r="AF3029" s="15"/>
      <c r="AG3029" s="15"/>
      <c r="AH3029" s="15"/>
      <c r="AI3029" s="15"/>
      <c r="AJ3029" s="15"/>
      <c r="AK3029" s="15"/>
      <c r="AL3029" s="15"/>
      <c r="AM3029" s="15"/>
      <c r="AN3029" s="15"/>
    </row>
    <row r="3030" spans="1:40" s="14" customFormat="1" ht="15" hidden="1">
      <c r="A3030" s="65"/>
      <c r="B3030" s="67"/>
      <c r="C3030" s="67"/>
      <c r="D3030" s="67"/>
      <c r="E3030" s="67"/>
      <c r="F3030" s="65"/>
      <c r="G3030" s="65"/>
      <c r="H3030" s="65"/>
      <c r="J3030" s="15"/>
      <c r="K3030" s="15"/>
      <c r="L3030" s="15"/>
      <c r="M3030" s="15"/>
      <c r="N3030" s="15"/>
      <c r="O3030" s="15"/>
      <c r="R3030" s="15"/>
      <c r="T3030" s="15"/>
      <c r="U3030" s="15"/>
      <c r="W3030" s="15"/>
      <c r="Y3030" s="15"/>
      <c r="AA3030" s="15"/>
      <c r="AB3030" s="17"/>
      <c r="AC3030" s="15"/>
      <c r="AD3030" s="15"/>
      <c r="AE3030" s="15"/>
      <c r="AF3030" s="15"/>
      <c r="AG3030" s="15"/>
      <c r="AH3030" s="15"/>
      <c r="AI3030" s="15"/>
      <c r="AJ3030" s="15"/>
      <c r="AK3030" s="15"/>
      <c r="AL3030" s="15"/>
      <c r="AM3030" s="15"/>
      <c r="AN3030" s="15"/>
    </row>
    <row r="3031" spans="1:40" s="14" customFormat="1" ht="15" hidden="1">
      <c r="A3031" s="65"/>
      <c r="B3031" s="67"/>
      <c r="C3031" s="67"/>
      <c r="D3031" s="67"/>
      <c r="E3031" s="67"/>
      <c r="F3031" s="65"/>
      <c r="G3031" s="65"/>
      <c r="H3031" s="65"/>
      <c r="J3031" s="15"/>
      <c r="K3031" s="15"/>
      <c r="L3031" s="15"/>
      <c r="M3031" s="15"/>
      <c r="N3031" s="15"/>
      <c r="O3031" s="15"/>
      <c r="R3031" s="15"/>
      <c r="T3031" s="15"/>
      <c r="U3031" s="15"/>
      <c r="W3031" s="15"/>
      <c r="Y3031" s="15"/>
      <c r="AA3031" s="15"/>
      <c r="AB3031" s="17"/>
      <c r="AC3031" s="15"/>
      <c r="AD3031" s="15"/>
      <c r="AE3031" s="15"/>
      <c r="AF3031" s="15"/>
      <c r="AG3031" s="15"/>
      <c r="AH3031" s="15"/>
      <c r="AI3031" s="15"/>
      <c r="AJ3031" s="15"/>
      <c r="AK3031" s="15"/>
      <c r="AL3031" s="15"/>
      <c r="AM3031" s="15"/>
      <c r="AN3031" s="15"/>
    </row>
    <row r="3032" spans="1:40" s="14" customFormat="1" ht="15" hidden="1">
      <c r="A3032" s="65"/>
      <c r="B3032" s="67"/>
      <c r="C3032" s="67"/>
      <c r="D3032" s="67"/>
      <c r="E3032" s="67"/>
      <c r="F3032" s="65"/>
      <c r="G3032" s="65"/>
      <c r="H3032" s="65"/>
      <c r="J3032" s="15"/>
      <c r="K3032" s="15"/>
      <c r="L3032" s="15"/>
      <c r="M3032" s="15"/>
      <c r="N3032" s="15"/>
      <c r="O3032" s="15"/>
      <c r="R3032" s="15"/>
      <c r="T3032" s="15"/>
      <c r="U3032" s="15"/>
      <c r="W3032" s="15"/>
      <c r="Y3032" s="15"/>
      <c r="AA3032" s="15"/>
      <c r="AB3032" s="17"/>
      <c r="AC3032" s="15"/>
      <c r="AD3032" s="15"/>
      <c r="AE3032" s="15"/>
      <c r="AF3032" s="15"/>
      <c r="AG3032" s="15"/>
      <c r="AH3032" s="15"/>
      <c r="AI3032" s="15"/>
      <c r="AJ3032" s="15"/>
      <c r="AK3032" s="15"/>
      <c r="AL3032" s="15"/>
      <c r="AM3032" s="15"/>
      <c r="AN3032" s="15"/>
    </row>
    <row r="3033" spans="1:40" s="14" customFormat="1" ht="15" hidden="1">
      <c r="A3033" s="65"/>
      <c r="B3033" s="67"/>
      <c r="C3033" s="67"/>
      <c r="D3033" s="67"/>
      <c r="E3033" s="67"/>
      <c r="F3033" s="65"/>
      <c r="G3033" s="65"/>
      <c r="H3033" s="65"/>
      <c r="J3033" s="15"/>
      <c r="K3033" s="15"/>
      <c r="L3033" s="15"/>
      <c r="M3033" s="15"/>
      <c r="N3033" s="15"/>
      <c r="O3033" s="15"/>
      <c r="R3033" s="15"/>
      <c r="T3033" s="15"/>
      <c r="U3033" s="15"/>
      <c r="W3033" s="15"/>
      <c r="Y3033" s="15"/>
      <c r="AA3033" s="15"/>
      <c r="AB3033" s="17"/>
      <c r="AC3033" s="15"/>
      <c r="AD3033" s="15"/>
      <c r="AE3033" s="15"/>
      <c r="AF3033" s="15"/>
      <c r="AG3033" s="15"/>
      <c r="AH3033" s="15"/>
      <c r="AI3033" s="15"/>
      <c r="AJ3033" s="15"/>
      <c r="AK3033" s="15"/>
      <c r="AL3033" s="15"/>
      <c r="AM3033" s="15"/>
      <c r="AN3033" s="15"/>
    </row>
    <row r="3034" spans="1:40" s="14" customFormat="1" ht="15" hidden="1">
      <c r="A3034" s="65"/>
      <c r="B3034" s="67"/>
      <c r="C3034" s="67"/>
      <c r="D3034" s="67"/>
      <c r="E3034" s="67"/>
      <c r="F3034" s="65"/>
      <c r="G3034" s="65"/>
      <c r="H3034" s="65"/>
      <c r="J3034" s="15"/>
      <c r="K3034" s="15"/>
      <c r="L3034" s="15"/>
      <c r="M3034" s="15"/>
      <c r="N3034" s="15"/>
      <c r="O3034" s="15"/>
      <c r="R3034" s="15"/>
      <c r="T3034" s="15"/>
      <c r="U3034" s="15"/>
      <c r="W3034" s="15"/>
      <c r="Y3034" s="15"/>
      <c r="AA3034" s="15"/>
      <c r="AB3034" s="17"/>
      <c r="AC3034" s="15"/>
      <c r="AD3034" s="15"/>
      <c r="AE3034" s="15"/>
      <c r="AF3034" s="15"/>
      <c r="AG3034" s="15"/>
      <c r="AH3034" s="15"/>
      <c r="AI3034" s="15"/>
      <c r="AJ3034" s="15"/>
      <c r="AK3034" s="15"/>
      <c r="AL3034" s="15"/>
      <c r="AM3034" s="15"/>
      <c r="AN3034" s="15"/>
    </row>
    <row r="3035" spans="1:40" s="14" customFormat="1" ht="15" hidden="1">
      <c r="A3035" s="65"/>
      <c r="B3035" s="67"/>
      <c r="C3035" s="67"/>
      <c r="D3035" s="67"/>
      <c r="E3035" s="67"/>
      <c r="F3035" s="65"/>
      <c r="G3035" s="65"/>
      <c r="H3035" s="65"/>
      <c r="J3035" s="15"/>
      <c r="K3035" s="15"/>
      <c r="L3035" s="15"/>
      <c r="M3035" s="15"/>
      <c r="N3035" s="15"/>
      <c r="O3035" s="15"/>
      <c r="R3035" s="15"/>
      <c r="T3035" s="15"/>
      <c r="U3035" s="15"/>
      <c r="W3035" s="15"/>
      <c r="Y3035" s="15"/>
      <c r="AA3035" s="15"/>
      <c r="AB3035" s="17"/>
      <c r="AC3035" s="15"/>
      <c r="AD3035" s="15"/>
      <c r="AE3035" s="15"/>
      <c r="AF3035" s="15"/>
      <c r="AG3035" s="15"/>
      <c r="AH3035" s="15"/>
      <c r="AI3035" s="15"/>
      <c r="AJ3035" s="15"/>
      <c r="AK3035" s="15"/>
      <c r="AL3035" s="15"/>
      <c r="AM3035" s="15"/>
      <c r="AN3035" s="15"/>
    </row>
    <row r="3036" spans="1:40" s="14" customFormat="1" ht="15" hidden="1">
      <c r="A3036" s="65"/>
      <c r="B3036" s="67"/>
      <c r="C3036" s="67"/>
      <c r="D3036" s="67"/>
      <c r="E3036" s="67"/>
      <c r="F3036" s="65"/>
      <c r="G3036" s="65"/>
      <c r="H3036" s="65"/>
      <c r="J3036" s="15"/>
      <c r="K3036" s="15"/>
      <c r="L3036" s="15"/>
      <c r="M3036" s="15"/>
      <c r="N3036" s="15"/>
      <c r="O3036" s="15"/>
      <c r="R3036" s="15"/>
      <c r="T3036" s="15"/>
      <c r="U3036" s="15"/>
      <c r="W3036" s="15"/>
      <c r="Y3036" s="15"/>
      <c r="AA3036" s="15"/>
      <c r="AB3036" s="17"/>
      <c r="AC3036" s="15"/>
      <c r="AD3036" s="15"/>
      <c r="AE3036" s="15"/>
      <c r="AF3036" s="15"/>
      <c r="AG3036" s="15"/>
      <c r="AH3036" s="15"/>
      <c r="AI3036" s="15"/>
      <c r="AJ3036" s="15"/>
      <c r="AK3036" s="15"/>
      <c r="AL3036" s="15"/>
      <c r="AM3036" s="15"/>
      <c r="AN3036" s="15"/>
    </row>
    <row r="3037" spans="1:40" s="14" customFormat="1" ht="15" hidden="1">
      <c r="A3037" s="65"/>
      <c r="B3037" s="67"/>
      <c r="C3037" s="67"/>
      <c r="D3037" s="67"/>
      <c r="E3037" s="67"/>
      <c r="F3037" s="65"/>
      <c r="G3037" s="65"/>
      <c r="H3037" s="65"/>
      <c r="J3037" s="15"/>
      <c r="K3037" s="15"/>
      <c r="L3037" s="15"/>
      <c r="M3037" s="15"/>
      <c r="N3037" s="15"/>
      <c r="O3037" s="15"/>
      <c r="R3037" s="15"/>
      <c r="T3037" s="15"/>
      <c r="U3037" s="15"/>
      <c r="W3037" s="15"/>
      <c r="Y3037" s="15"/>
      <c r="AA3037" s="15"/>
      <c r="AB3037" s="17"/>
      <c r="AC3037" s="15"/>
      <c r="AD3037" s="15"/>
      <c r="AE3037" s="15"/>
      <c r="AF3037" s="15"/>
      <c r="AG3037" s="15"/>
      <c r="AH3037" s="15"/>
      <c r="AI3037" s="15"/>
      <c r="AJ3037" s="15"/>
      <c r="AK3037" s="15"/>
      <c r="AL3037" s="15"/>
      <c r="AM3037" s="15"/>
      <c r="AN3037" s="15"/>
    </row>
    <row r="3038" spans="1:40" s="14" customFormat="1" ht="15" hidden="1">
      <c r="A3038" s="65"/>
      <c r="B3038" s="67"/>
      <c r="C3038" s="67"/>
      <c r="D3038" s="67"/>
      <c r="E3038" s="67"/>
      <c r="F3038" s="65"/>
      <c r="G3038" s="65"/>
      <c r="H3038" s="65"/>
      <c r="J3038" s="15"/>
      <c r="K3038" s="15"/>
      <c r="L3038" s="15"/>
      <c r="M3038" s="15"/>
      <c r="N3038" s="15"/>
      <c r="O3038" s="15"/>
      <c r="R3038" s="15"/>
      <c r="T3038" s="15"/>
      <c r="U3038" s="15"/>
      <c r="W3038" s="15"/>
      <c r="Y3038" s="15"/>
      <c r="AA3038" s="15"/>
      <c r="AB3038" s="17"/>
      <c r="AC3038" s="15"/>
      <c r="AD3038" s="15"/>
      <c r="AE3038" s="15"/>
      <c r="AF3038" s="15"/>
      <c r="AG3038" s="15"/>
      <c r="AH3038" s="15"/>
      <c r="AI3038" s="15"/>
      <c r="AJ3038" s="15"/>
      <c r="AK3038" s="15"/>
      <c r="AL3038" s="15"/>
      <c r="AM3038" s="15"/>
      <c r="AN3038" s="15"/>
    </row>
    <row r="3039" spans="1:40" s="14" customFormat="1" ht="15" hidden="1">
      <c r="A3039" s="65"/>
      <c r="B3039" s="67"/>
      <c r="C3039" s="67"/>
      <c r="D3039" s="67"/>
      <c r="E3039" s="67"/>
      <c r="F3039" s="65"/>
      <c r="G3039" s="65"/>
      <c r="H3039" s="65"/>
      <c r="J3039" s="15"/>
      <c r="K3039" s="15"/>
      <c r="L3039" s="15"/>
      <c r="M3039" s="15"/>
      <c r="N3039" s="15"/>
      <c r="O3039" s="15"/>
      <c r="R3039" s="15"/>
      <c r="T3039" s="15"/>
      <c r="U3039" s="15"/>
      <c r="W3039" s="15"/>
      <c r="Y3039" s="15"/>
      <c r="AA3039" s="15"/>
      <c r="AB3039" s="17"/>
      <c r="AC3039" s="15"/>
      <c r="AD3039" s="15"/>
      <c r="AE3039" s="15"/>
      <c r="AF3039" s="15"/>
      <c r="AG3039" s="15"/>
      <c r="AH3039" s="15"/>
      <c r="AI3039" s="15"/>
      <c r="AJ3039" s="15"/>
      <c r="AK3039" s="15"/>
      <c r="AL3039" s="15"/>
      <c r="AM3039" s="15"/>
      <c r="AN3039" s="15"/>
    </row>
    <row r="3040" spans="1:40" s="14" customFormat="1" ht="15" hidden="1">
      <c r="A3040" s="65"/>
      <c r="B3040" s="67"/>
      <c r="C3040" s="67"/>
      <c r="D3040" s="67"/>
      <c r="E3040" s="67"/>
      <c r="F3040" s="65"/>
      <c r="G3040" s="65"/>
      <c r="H3040" s="65"/>
      <c r="J3040" s="15"/>
      <c r="K3040" s="15"/>
      <c r="L3040" s="15"/>
      <c r="M3040" s="15"/>
      <c r="N3040" s="15"/>
      <c r="O3040" s="15"/>
      <c r="R3040" s="15"/>
      <c r="T3040" s="15"/>
      <c r="U3040" s="15"/>
      <c r="W3040" s="15"/>
      <c r="Y3040" s="15"/>
      <c r="AA3040" s="15"/>
      <c r="AB3040" s="17"/>
      <c r="AC3040" s="15"/>
      <c r="AD3040" s="15"/>
      <c r="AE3040" s="15"/>
      <c r="AF3040" s="15"/>
      <c r="AG3040" s="15"/>
      <c r="AH3040" s="15"/>
      <c r="AI3040" s="15"/>
      <c r="AJ3040" s="15"/>
      <c r="AK3040" s="15"/>
      <c r="AL3040" s="15"/>
      <c r="AM3040" s="15"/>
      <c r="AN3040" s="15"/>
    </row>
    <row r="3041" spans="1:40" s="14" customFormat="1" ht="15" hidden="1">
      <c r="A3041" s="65"/>
      <c r="B3041" s="67"/>
      <c r="C3041" s="67"/>
      <c r="D3041" s="67"/>
      <c r="E3041" s="67"/>
      <c r="F3041" s="65"/>
      <c r="G3041" s="65"/>
      <c r="H3041" s="65"/>
      <c r="J3041" s="15"/>
      <c r="K3041" s="15"/>
      <c r="L3041" s="15"/>
      <c r="M3041" s="15"/>
      <c r="N3041" s="15"/>
      <c r="O3041" s="15"/>
      <c r="R3041" s="15"/>
      <c r="T3041" s="15"/>
      <c r="U3041" s="15"/>
      <c r="W3041" s="15"/>
      <c r="Y3041" s="15"/>
      <c r="AA3041" s="15"/>
      <c r="AB3041" s="17"/>
      <c r="AC3041" s="15"/>
      <c r="AD3041" s="15"/>
      <c r="AE3041" s="15"/>
      <c r="AF3041" s="15"/>
      <c r="AG3041" s="15"/>
      <c r="AH3041" s="15"/>
      <c r="AI3041" s="15"/>
      <c r="AJ3041" s="15"/>
      <c r="AK3041" s="15"/>
      <c r="AL3041" s="15"/>
      <c r="AM3041" s="15"/>
      <c r="AN3041" s="15"/>
    </row>
    <row r="3042" spans="1:40" s="14" customFormat="1" ht="15" hidden="1">
      <c r="A3042" s="65"/>
      <c r="B3042" s="67"/>
      <c r="C3042" s="67"/>
      <c r="D3042" s="67"/>
      <c r="E3042" s="67"/>
      <c r="F3042" s="65"/>
      <c r="G3042" s="65"/>
      <c r="H3042" s="65"/>
      <c r="J3042" s="15"/>
      <c r="K3042" s="15"/>
      <c r="L3042" s="15"/>
      <c r="M3042" s="15"/>
      <c r="N3042" s="15"/>
      <c r="O3042" s="15"/>
      <c r="R3042" s="15"/>
      <c r="T3042" s="15"/>
      <c r="U3042" s="15"/>
      <c r="W3042" s="15"/>
      <c r="Y3042" s="15"/>
      <c r="AA3042" s="15"/>
      <c r="AB3042" s="17"/>
      <c r="AC3042" s="15"/>
      <c r="AD3042" s="15"/>
      <c r="AE3042" s="15"/>
      <c r="AF3042" s="15"/>
      <c r="AG3042" s="15"/>
      <c r="AH3042" s="15"/>
      <c r="AI3042" s="15"/>
      <c r="AJ3042" s="15"/>
      <c r="AK3042" s="15"/>
      <c r="AL3042" s="15"/>
      <c r="AM3042" s="15"/>
      <c r="AN3042" s="15"/>
    </row>
    <row r="3043" spans="1:40" s="14" customFormat="1" ht="15" hidden="1">
      <c r="A3043" s="65"/>
      <c r="B3043" s="67"/>
      <c r="C3043" s="67"/>
      <c r="D3043" s="67"/>
      <c r="E3043" s="67"/>
      <c r="F3043" s="65"/>
      <c r="G3043" s="65"/>
      <c r="H3043" s="65"/>
      <c r="J3043" s="15"/>
      <c r="K3043" s="15"/>
      <c r="L3043" s="15"/>
      <c r="M3043" s="15"/>
      <c r="N3043" s="15"/>
      <c r="O3043" s="15"/>
      <c r="R3043" s="15"/>
      <c r="T3043" s="15"/>
      <c r="U3043" s="15"/>
      <c r="W3043" s="15"/>
      <c r="Y3043" s="15"/>
      <c r="AA3043" s="15"/>
      <c r="AB3043" s="17"/>
      <c r="AC3043" s="15"/>
      <c r="AD3043" s="15"/>
      <c r="AE3043" s="15"/>
      <c r="AF3043" s="15"/>
      <c r="AG3043" s="15"/>
      <c r="AH3043" s="15"/>
      <c r="AI3043" s="15"/>
      <c r="AJ3043" s="15"/>
      <c r="AK3043" s="15"/>
      <c r="AL3043" s="15"/>
      <c r="AM3043" s="15"/>
      <c r="AN3043" s="15"/>
    </row>
    <row r="3044" spans="1:40" s="14" customFormat="1" ht="15" hidden="1">
      <c r="A3044" s="65"/>
      <c r="B3044" s="67"/>
      <c r="C3044" s="67"/>
      <c r="D3044" s="67"/>
      <c r="E3044" s="67"/>
      <c r="F3044" s="65"/>
      <c r="G3044" s="65"/>
      <c r="H3044" s="65"/>
      <c r="J3044" s="15"/>
      <c r="K3044" s="15"/>
      <c r="L3044" s="15"/>
      <c r="M3044" s="15"/>
      <c r="N3044" s="15"/>
      <c r="O3044" s="15"/>
      <c r="R3044" s="15"/>
      <c r="T3044" s="15"/>
      <c r="U3044" s="15"/>
      <c r="W3044" s="15"/>
      <c r="Y3044" s="15"/>
      <c r="AA3044" s="15"/>
      <c r="AB3044" s="17"/>
      <c r="AC3044" s="15"/>
      <c r="AD3044" s="15"/>
      <c r="AE3044" s="15"/>
      <c r="AF3044" s="15"/>
      <c r="AG3044" s="15"/>
      <c r="AH3044" s="15"/>
      <c r="AI3044" s="15"/>
      <c r="AJ3044" s="15"/>
      <c r="AK3044" s="15"/>
      <c r="AL3044" s="15"/>
      <c r="AM3044" s="15"/>
      <c r="AN3044" s="15"/>
    </row>
    <row r="3045" spans="1:40" s="14" customFormat="1" ht="15" hidden="1">
      <c r="A3045" s="65"/>
      <c r="B3045" s="67"/>
      <c r="C3045" s="67"/>
      <c r="D3045" s="67"/>
      <c r="E3045" s="67"/>
      <c r="F3045" s="65"/>
      <c r="G3045" s="65"/>
      <c r="H3045" s="65"/>
      <c r="J3045" s="15"/>
      <c r="K3045" s="15"/>
      <c r="L3045" s="15"/>
      <c r="M3045" s="15"/>
      <c r="N3045" s="15"/>
      <c r="O3045" s="15"/>
      <c r="R3045" s="15"/>
      <c r="T3045" s="15"/>
      <c r="U3045" s="15"/>
      <c r="W3045" s="15"/>
      <c r="Y3045" s="15"/>
      <c r="AA3045" s="15"/>
      <c r="AB3045" s="17"/>
      <c r="AC3045" s="15"/>
      <c r="AD3045" s="15"/>
      <c r="AE3045" s="15"/>
      <c r="AF3045" s="15"/>
      <c r="AG3045" s="15"/>
      <c r="AH3045" s="15"/>
      <c r="AI3045" s="15"/>
      <c r="AJ3045" s="15"/>
      <c r="AK3045" s="15"/>
      <c r="AL3045" s="15"/>
      <c r="AM3045" s="15"/>
      <c r="AN3045" s="15"/>
    </row>
    <row r="3046" spans="1:40" s="14" customFormat="1" ht="15" hidden="1">
      <c r="A3046" s="65"/>
      <c r="B3046" s="67"/>
      <c r="C3046" s="67"/>
      <c r="D3046" s="67"/>
      <c r="E3046" s="67"/>
      <c r="F3046" s="65"/>
      <c r="G3046" s="65"/>
      <c r="H3046" s="65"/>
      <c r="J3046" s="15"/>
      <c r="K3046" s="15"/>
      <c r="L3046" s="15"/>
      <c r="M3046" s="15"/>
      <c r="N3046" s="15"/>
      <c r="O3046" s="15"/>
      <c r="R3046" s="15"/>
      <c r="T3046" s="15"/>
      <c r="U3046" s="15"/>
      <c r="W3046" s="15"/>
      <c r="Y3046" s="15"/>
      <c r="AA3046" s="15"/>
      <c r="AB3046" s="17"/>
      <c r="AC3046" s="15"/>
      <c r="AD3046" s="15"/>
      <c r="AE3046" s="15"/>
      <c r="AF3046" s="15"/>
      <c r="AG3046" s="15"/>
      <c r="AH3046" s="15"/>
      <c r="AI3046" s="15"/>
      <c r="AJ3046" s="15"/>
      <c r="AK3046" s="15"/>
      <c r="AL3046" s="15"/>
      <c r="AM3046" s="15"/>
      <c r="AN3046" s="15"/>
    </row>
    <row r="3047" spans="1:40" s="14" customFormat="1" ht="15" hidden="1">
      <c r="A3047" s="65"/>
      <c r="B3047" s="67"/>
      <c r="C3047" s="67"/>
      <c r="D3047" s="67"/>
      <c r="E3047" s="67"/>
      <c r="F3047" s="65"/>
      <c r="G3047" s="65"/>
      <c r="H3047" s="65"/>
      <c r="J3047" s="15"/>
      <c r="K3047" s="15"/>
      <c r="L3047" s="15"/>
      <c r="M3047" s="15"/>
      <c r="N3047" s="15"/>
      <c r="O3047" s="15"/>
      <c r="R3047" s="15"/>
      <c r="T3047" s="15"/>
      <c r="U3047" s="15"/>
      <c r="W3047" s="15"/>
      <c r="Y3047" s="15"/>
      <c r="AA3047" s="15"/>
      <c r="AB3047" s="17"/>
      <c r="AC3047" s="15"/>
      <c r="AD3047" s="15"/>
      <c r="AE3047" s="15"/>
      <c r="AF3047" s="15"/>
      <c r="AG3047" s="15"/>
      <c r="AH3047" s="15"/>
      <c r="AI3047" s="15"/>
      <c r="AJ3047" s="15"/>
      <c r="AK3047" s="15"/>
      <c r="AL3047" s="15"/>
      <c r="AM3047" s="15"/>
      <c r="AN3047" s="15"/>
    </row>
    <row r="3048" spans="1:40" s="14" customFormat="1" ht="15" hidden="1">
      <c r="A3048" s="65"/>
      <c r="B3048" s="67"/>
      <c r="C3048" s="67"/>
      <c r="D3048" s="67"/>
      <c r="E3048" s="67"/>
      <c r="F3048" s="65"/>
      <c r="G3048" s="65"/>
      <c r="H3048" s="65"/>
      <c r="J3048" s="15"/>
      <c r="K3048" s="15"/>
      <c r="L3048" s="15"/>
      <c r="M3048" s="15"/>
      <c r="N3048" s="15"/>
      <c r="O3048" s="15"/>
      <c r="R3048" s="15"/>
      <c r="T3048" s="15"/>
      <c r="U3048" s="15"/>
      <c r="W3048" s="15"/>
      <c r="Y3048" s="15"/>
      <c r="AA3048" s="15"/>
      <c r="AB3048" s="17"/>
      <c r="AC3048" s="15"/>
      <c r="AD3048" s="15"/>
      <c r="AE3048" s="15"/>
      <c r="AF3048" s="15"/>
      <c r="AG3048" s="15"/>
      <c r="AH3048" s="15"/>
      <c r="AI3048" s="15"/>
      <c r="AJ3048" s="15"/>
      <c r="AK3048" s="15"/>
      <c r="AL3048" s="15"/>
      <c r="AM3048" s="15"/>
      <c r="AN3048" s="15"/>
    </row>
    <row r="3049" spans="1:40" s="14" customFormat="1" ht="15" hidden="1">
      <c r="A3049" s="65"/>
      <c r="B3049" s="67"/>
      <c r="C3049" s="67"/>
      <c r="D3049" s="67"/>
      <c r="E3049" s="67"/>
      <c r="F3049" s="65"/>
      <c r="G3049" s="65"/>
      <c r="H3049" s="65"/>
      <c r="J3049" s="15"/>
      <c r="K3049" s="15"/>
      <c r="L3049" s="15"/>
      <c r="M3049" s="15"/>
      <c r="N3049" s="15"/>
      <c r="O3049" s="15"/>
      <c r="R3049" s="15"/>
      <c r="T3049" s="15"/>
      <c r="U3049" s="15"/>
      <c r="W3049" s="15"/>
      <c r="Y3049" s="15"/>
      <c r="AA3049" s="15"/>
      <c r="AB3049" s="17"/>
      <c r="AC3049" s="15"/>
      <c r="AD3049" s="15"/>
      <c r="AE3049" s="15"/>
      <c r="AF3049" s="15"/>
      <c r="AG3049" s="15"/>
      <c r="AH3049" s="15"/>
      <c r="AI3049" s="15"/>
      <c r="AJ3049" s="15"/>
      <c r="AK3049" s="15"/>
      <c r="AL3049" s="15"/>
      <c r="AM3049" s="15"/>
      <c r="AN3049" s="15"/>
    </row>
    <row r="3050" spans="1:40" s="14" customFormat="1" ht="15" hidden="1">
      <c r="A3050" s="65"/>
      <c r="B3050" s="67"/>
      <c r="C3050" s="67"/>
      <c r="D3050" s="67"/>
      <c r="E3050" s="67"/>
      <c r="F3050" s="65"/>
      <c r="G3050" s="65"/>
      <c r="H3050" s="65"/>
      <c r="J3050" s="15"/>
      <c r="K3050" s="15"/>
      <c r="L3050" s="15"/>
      <c r="M3050" s="15"/>
      <c r="N3050" s="15"/>
      <c r="O3050" s="15"/>
      <c r="R3050" s="15"/>
      <c r="T3050" s="15"/>
      <c r="U3050" s="15"/>
      <c r="W3050" s="15"/>
      <c r="Y3050" s="15"/>
      <c r="AA3050" s="15"/>
      <c r="AB3050" s="17"/>
      <c r="AC3050" s="15"/>
      <c r="AD3050" s="15"/>
      <c r="AE3050" s="15"/>
      <c r="AF3050" s="15"/>
      <c r="AG3050" s="15"/>
      <c r="AH3050" s="15"/>
      <c r="AI3050" s="15"/>
      <c r="AJ3050" s="15"/>
      <c r="AK3050" s="15"/>
      <c r="AL3050" s="15"/>
      <c r="AM3050" s="15"/>
      <c r="AN3050" s="15"/>
    </row>
    <row r="3051" spans="1:40" s="14" customFormat="1" ht="15" hidden="1">
      <c r="A3051" s="65"/>
      <c r="B3051" s="67"/>
      <c r="C3051" s="67"/>
      <c r="D3051" s="67"/>
      <c r="E3051" s="67"/>
      <c r="F3051" s="65"/>
      <c r="G3051" s="65"/>
      <c r="H3051" s="65"/>
      <c r="J3051" s="15"/>
      <c r="K3051" s="15"/>
      <c r="L3051" s="15"/>
      <c r="M3051" s="15"/>
      <c r="N3051" s="15"/>
      <c r="O3051" s="15"/>
      <c r="R3051" s="15"/>
      <c r="T3051" s="15"/>
      <c r="U3051" s="15"/>
      <c r="W3051" s="15"/>
      <c r="Y3051" s="15"/>
      <c r="AA3051" s="15"/>
      <c r="AB3051" s="17"/>
      <c r="AC3051" s="15"/>
      <c r="AD3051" s="15"/>
      <c r="AE3051" s="15"/>
      <c r="AF3051" s="15"/>
      <c r="AG3051" s="15"/>
      <c r="AH3051" s="15"/>
      <c r="AI3051" s="15"/>
      <c r="AJ3051" s="15"/>
      <c r="AK3051" s="15"/>
      <c r="AL3051" s="15"/>
      <c r="AM3051" s="15"/>
      <c r="AN3051" s="15"/>
    </row>
    <row r="3052" spans="1:40" s="14" customFormat="1" ht="15" hidden="1">
      <c r="A3052" s="65"/>
      <c r="B3052" s="67"/>
      <c r="C3052" s="67"/>
      <c r="D3052" s="67"/>
      <c r="E3052" s="67"/>
      <c r="F3052" s="65"/>
      <c r="G3052" s="65"/>
      <c r="H3052" s="65"/>
      <c r="J3052" s="15"/>
      <c r="K3052" s="15"/>
      <c r="L3052" s="15"/>
      <c r="M3052" s="15"/>
      <c r="N3052" s="15"/>
      <c r="O3052" s="15"/>
      <c r="R3052" s="15"/>
      <c r="T3052" s="15"/>
      <c r="U3052" s="15"/>
      <c r="W3052" s="15"/>
      <c r="Y3052" s="15"/>
      <c r="AA3052" s="15"/>
      <c r="AB3052" s="17"/>
      <c r="AC3052" s="15"/>
      <c r="AD3052" s="15"/>
      <c r="AE3052" s="15"/>
      <c r="AF3052" s="15"/>
      <c r="AG3052" s="15"/>
      <c r="AH3052" s="15"/>
      <c r="AI3052" s="15"/>
      <c r="AJ3052" s="15"/>
      <c r="AK3052" s="15"/>
      <c r="AL3052" s="15"/>
      <c r="AM3052" s="15"/>
      <c r="AN3052" s="15"/>
    </row>
    <row r="3053" spans="1:40" s="14" customFormat="1" ht="15" hidden="1">
      <c r="A3053" s="65"/>
      <c r="B3053" s="67"/>
      <c r="C3053" s="67"/>
      <c r="D3053" s="67"/>
      <c r="E3053" s="67"/>
      <c r="F3053" s="65"/>
      <c r="G3053" s="65"/>
      <c r="H3053" s="65"/>
      <c r="J3053" s="15"/>
      <c r="K3053" s="15"/>
      <c r="L3053" s="15"/>
      <c r="M3053" s="15"/>
      <c r="N3053" s="15"/>
      <c r="O3053" s="15"/>
      <c r="R3053" s="15"/>
      <c r="T3053" s="15"/>
      <c r="U3053" s="15"/>
      <c r="W3053" s="15"/>
      <c r="Y3053" s="15"/>
      <c r="AA3053" s="15"/>
      <c r="AB3053" s="17"/>
      <c r="AC3053" s="15"/>
      <c r="AD3053" s="15"/>
      <c r="AE3053" s="15"/>
      <c r="AF3053" s="15"/>
      <c r="AG3053" s="15"/>
      <c r="AH3053" s="15"/>
      <c r="AI3053" s="15"/>
      <c r="AJ3053" s="15"/>
      <c r="AK3053" s="15"/>
      <c r="AL3053" s="15"/>
      <c r="AM3053" s="15"/>
      <c r="AN3053" s="15"/>
    </row>
    <row r="3054" spans="1:40" s="14" customFormat="1" ht="15" hidden="1">
      <c r="A3054" s="65"/>
      <c r="B3054" s="67"/>
      <c r="C3054" s="67"/>
      <c r="D3054" s="67"/>
      <c r="E3054" s="67"/>
      <c r="F3054" s="65"/>
      <c r="G3054" s="65"/>
      <c r="H3054" s="65"/>
      <c r="J3054" s="15"/>
      <c r="K3054" s="15"/>
      <c r="L3054" s="15"/>
      <c r="M3054" s="15"/>
      <c r="N3054" s="15"/>
      <c r="O3054" s="15"/>
      <c r="R3054" s="15"/>
      <c r="T3054" s="15"/>
      <c r="U3054" s="15"/>
      <c r="W3054" s="15"/>
      <c r="Y3054" s="15"/>
      <c r="AA3054" s="15"/>
      <c r="AB3054" s="17"/>
      <c r="AC3054" s="15"/>
      <c r="AD3054" s="15"/>
      <c r="AE3054" s="15"/>
      <c r="AF3054" s="15"/>
      <c r="AG3054" s="15"/>
      <c r="AH3054" s="15"/>
      <c r="AI3054" s="15"/>
      <c r="AJ3054" s="15"/>
      <c r="AK3054" s="15"/>
      <c r="AL3054" s="15"/>
      <c r="AM3054" s="15"/>
      <c r="AN3054" s="15"/>
    </row>
    <row r="3055" spans="1:40" s="14" customFormat="1" ht="15" hidden="1">
      <c r="A3055" s="65"/>
      <c r="B3055" s="67"/>
      <c r="C3055" s="67"/>
      <c r="D3055" s="67"/>
      <c r="E3055" s="67"/>
      <c r="F3055" s="65"/>
      <c r="G3055" s="65"/>
      <c r="H3055" s="65"/>
      <c r="J3055" s="15"/>
      <c r="K3055" s="15"/>
      <c r="L3055" s="15"/>
      <c r="M3055" s="15"/>
      <c r="N3055" s="15"/>
      <c r="O3055" s="15"/>
      <c r="R3055" s="15"/>
      <c r="T3055" s="15"/>
      <c r="U3055" s="15"/>
      <c r="W3055" s="15"/>
      <c r="Y3055" s="15"/>
      <c r="AA3055" s="15"/>
      <c r="AB3055" s="17"/>
      <c r="AC3055" s="15"/>
      <c r="AD3055" s="15"/>
      <c r="AE3055" s="15"/>
      <c r="AF3055" s="15"/>
      <c r="AG3055" s="15"/>
      <c r="AH3055" s="15"/>
      <c r="AI3055" s="15"/>
      <c r="AJ3055" s="15"/>
      <c r="AK3055" s="15"/>
      <c r="AL3055" s="15"/>
      <c r="AM3055" s="15"/>
      <c r="AN3055" s="15"/>
    </row>
    <row r="3056" spans="1:40" s="14" customFormat="1" ht="15" hidden="1">
      <c r="A3056" s="65"/>
      <c r="B3056" s="67"/>
      <c r="C3056" s="67"/>
      <c r="D3056" s="67"/>
      <c r="E3056" s="67"/>
      <c r="F3056" s="65"/>
      <c r="G3056" s="65"/>
      <c r="H3056" s="65"/>
      <c r="J3056" s="15"/>
      <c r="K3056" s="15"/>
      <c r="L3056" s="15"/>
      <c r="M3056" s="15"/>
      <c r="N3056" s="15"/>
      <c r="O3056" s="15"/>
      <c r="R3056" s="15"/>
      <c r="T3056" s="15"/>
      <c r="U3056" s="15"/>
      <c r="W3056" s="15"/>
      <c r="Y3056" s="15"/>
      <c r="AA3056" s="15"/>
      <c r="AB3056" s="17"/>
      <c r="AC3056" s="15"/>
      <c r="AD3056" s="15"/>
      <c r="AE3056" s="15"/>
      <c r="AF3056" s="15"/>
      <c r="AG3056" s="15"/>
      <c r="AH3056" s="15"/>
      <c r="AI3056" s="15"/>
      <c r="AJ3056" s="15"/>
      <c r="AK3056" s="15"/>
      <c r="AL3056" s="15"/>
      <c r="AM3056" s="15"/>
      <c r="AN3056" s="15"/>
    </row>
    <row r="3057" spans="1:40" s="14" customFormat="1" ht="15" hidden="1">
      <c r="A3057" s="65"/>
      <c r="B3057" s="67"/>
      <c r="C3057" s="67"/>
      <c r="D3057" s="67"/>
      <c r="E3057" s="67"/>
      <c r="F3057" s="65"/>
      <c r="G3057" s="65"/>
      <c r="H3057" s="65"/>
      <c r="J3057" s="15"/>
      <c r="K3057" s="15"/>
      <c r="L3057" s="15"/>
      <c r="M3057" s="15"/>
      <c r="N3057" s="15"/>
      <c r="O3057" s="15"/>
      <c r="R3057" s="15"/>
      <c r="T3057" s="15"/>
      <c r="U3057" s="15"/>
      <c r="W3057" s="15"/>
      <c r="Y3057" s="15"/>
      <c r="AA3057" s="15"/>
      <c r="AB3057" s="17"/>
      <c r="AC3057" s="15"/>
      <c r="AD3057" s="15"/>
      <c r="AE3057" s="15"/>
      <c r="AF3057" s="15"/>
      <c r="AG3057" s="15"/>
      <c r="AH3057" s="15"/>
      <c r="AI3057" s="15"/>
      <c r="AJ3057" s="15"/>
      <c r="AK3057" s="15"/>
      <c r="AL3057" s="15"/>
      <c r="AM3057" s="15"/>
      <c r="AN3057" s="15"/>
    </row>
    <row r="3058" spans="1:40" s="14" customFormat="1" ht="15" hidden="1">
      <c r="A3058" s="65"/>
      <c r="B3058" s="67"/>
      <c r="C3058" s="67"/>
      <c r="D3058" s="67"/>
      <c r="E3058" s="67"/>
      <c r="F3058" s="65"/>
      <c r="G3058" s="65"/>
      <c r="H3058" s="65"/>
      <c r="J3058" s="15"/>
      <c r="K3058" s="15"/>
      <c r="L3058" s="15"/>
      <c r="M3058" s="15"/>
      <c r="N3058" s="15"/>
      <c r="O3058" s="15"/>
      <c r="R3058" s="15"/>
      <c r="T3058" s="15"/>
      <c r="U3058" s="15"/>
      <c r="W3058" s="15"/>
      <c r="Y3058" s="15"/>
      <c r="AA3058" s="15"/>
      <c r="AB3058" s="17"/>
      <c r="AC3058" s="15"/>
      <c r="AD3058" s="15"/>
      <c r="AE3058" s="15"/>
      <c r="AF3058" s="15"/>
      <c r="AG3058" s="15"/>
      <c r="AH3058" s="15"/>
      <c r="AI3058" s="15"/>
      <c r="AJ3058" s="15"/>
      <c r="AK3058" s="15"/>
      <c r="AL3058" s="15"/>
      <c r="AM3058" s="15"/>
      <c r="AN3058" s="15"/>
    </row>
    <row r="3059" spans="1:40" s="14" customFormat="1" ht="15" hidden="1">
      <c r="A3059" s="65"/>
      <c r="B3059" s="67"/>
      <c r="C3059" s="67"/>
      <c r="D3059" s="67"/>
      <c r="E3059" s="67"/>
      <c r="F3059" s="65"/>
      <c r="G3059" s="65"/>
      <c r="H3059" s="65"/>
      <c r="J3059" s="15"/>
      <c r="K3059" s="15"/>
      <c r="L3059" s="15"/>
      <c r="M3059" s="15"/>
      <c r="N3059" s="15"/>
      <c r="O3059" s="15"/>
      <c r="R3059" s="15"/>
      <c r="T3059" s="15"/>
      <c r="U3059" s="15"/>
      <c r="W3059" s="15"/>
      <c r="Y3059" s="15"/>
      <c r="AA3059" s="15"/>
      <c r="AB3059" s="17"/>
      <c r="AC3059" s="15"/>
      <c r="AD3059" s="15"/>
      <c r="AE3059" s="15"/>
      <c r="AF3059" s="15"/>
      <c r="AG3059" s="15"/>
      <c r="AH3059" s="15"/>
      <c r="AI3059" s="15"/>
      <c r="AJ3059" s="15"/>
      <c r="AK3059" s="15"/>
      <c r="AL3059" s="15"/>
      <c r="AM3059" s="15"/>
      <c r="AN3059" s="15"/>
    </row>
    <row r="3060" spans="1:40" s="14" customFormat="1" ht="15" hidden="1">
      <c r="A3060" s="65"/>
      <c r="B3060" s="67"/>
      <c r="C3060" s="67"/>
      <c r="D3060" s="67"/>
      <c r="E3060" s="67"/>
      <c r="F3060" s="65"/>
      <c r="G3060" s="65"/>
      <c r="H3060" s="65"/>
      <c r="J3060" s="15"/>
      <c r="K3060" s="15"/>
      <c r="L3060" s="15"/>
      <c r="M3060" s="15"/>
      <c r="N3060" s="15"/>
      <c r="O3060" s="15"/>
      <c r="R3060" s="15"/>
      <c r="T3060" s="15"/>
      <c r="U3060" s="15"/>
      <c r="W3060" s="15"/>
      <c r="Y3060" s="15"/>
      <c r="AA3060" s="15"/>
      <c r="AB3060" s="17"/>
      <c r="AC3060" s="15"/>
      <c r="AD3060" s="15"/>
      <c r="AE3060" s="15"/>
      <c r="AF3060" s="15"/>
      <c r="AG3060" s="15"/>
      <c r="AH3060" s="15"/>
      <c r="AI3060" s="15"/>
      <c r="AJ3060" s="15"/>
      <c r="AK3060" s="15"/>
      <c r="AL3060" s="15"/>
      <c r="AM3060" s="15"/>
      <c r="AN3060" s="15"/>
    </row>
    <row r="3061" spans="1:40" s="14" customFormat="1" ht="15" hidden="1">
      <c r="A3061" s="65"/>
      <c r="B3061" s="67"/>
      <c r="C3061" s="67"/>
      <c r="D3061" s="67"/>
      <c r="E3061" s="67"/>
      <c r="F3061" s="65"/>
      <c r="G3061" s="65"/>
      <c r="H3061" s="65"/>
      <c r="J3061" s="15"/>
      <c r="K3061" s="15"/>
      <c r="L3061" s="15"/>
      <c r="M3061" s="15"/>
      <c r="N3061" s="15"/>
      <c r="O3061" s="15"/>
      <c r="R3061" s="15"/>
      <c r="T3061" s="15"/>
      <c r="U3061" s="15"/>
      <c r="W3061" s="15"/>
      <c r="Y3061" s="15"/>
      <c r="AA3061" s="15"/>
      <c r="AB3061" s="17"/>
      <c r="AC3061" s="15"/>
      <c r="AD3061" s="15"/>
      <c r="AE3061" s="15"/>
      <c r="AF3061" s="15"/>
      <c r="AG3061" s="15"/>
      <c r="AH3061" s="15"/>
      <c r="AI3061" s="15"/>
      <c r="AJ3061" s="15"/>
      <c r="AK3061" s="15"/>
      <c r="AL3061" s="15"/>
      <c r="AM3061" s="15"/>
      <c r="AN3061" s="15"/>
    </row>
    <row r="3062" spans="1:40" s="14" customFormat="1" ht="15" hidden="1">
      <c r="A3062" s="65"/>
      <c r="B3062" s="67"/>
      <c r="C3062" s="67"/>
      <c r="D3062" s="67"/>
      <c r="E3062" s="67"/>
      <c r="F3062" s="65"/>
      <c r="G3062" s="65"/>
      <c r="H3062" s="65"/>
      <c r="J3062" s="15"/>
      <c r="K3062" s="15"/>
      <c r="L3062" s="15"/>
      <c r="M3062" s="15"/>
      <c r="N3062" s="15"/>
      <c r="O3062" s="15"/>
      <c r="R3062" s="15"/>
      <c r="T3062" s="15"/>
      <c r="U3062" s="15"/>
      <c r="W3062" s="15"/>
      <c r="Y3062" s="15"/>
      <c r="AA3062" s="15"/>
      <c r="AB3062" s="17"/>
      <c r="AC3062" s="15"/>
      <c r="AD3062" s="15"/>
      <c r="AE3062" s="15"/>
      <c r="AF3062" s="15"/>
      <c r="AG3062" s="15"/>
      <c r="AH3062" s="15"/>
      <c r="AI3062" s="15"/>
      <c r="AJ3062" s="15"/>
      <c r="AK3062" s="15"/>
      <c r="AL3062" s="15"/>
      <c r="AM3062" s="15"/>
      <c r="AN3062" s="15"/>
    </row>
    <row r="3063" spans="1:40" s="14" customFormat="1" ht="15" hidden="1">
      <c r="A3063" s="65"/>
      <c r="B3063" s="67"/>
      <c r="C3063" s="67"/>
      <c r="D3063" s="67"/>
      <c r="E3063" s="67"/>
      <c r="F3063" s="65"/>
      <c r="G3063" s="65"/>
      <c r="H3063" s="65"/>
      <c r="J3063" s="15"/>
      <c r="K3063" s="15"/>
      <c r="L3063" s="15"/>
      <c r="M3063" s="15"/>
      <c r="N3063" s="15"/>
      <c r="O3063" s="15"/>
      <c r="R3063" s="15"/>
      <c r="T3063" s="15"/>
      <c r="U3063" s="15"/>
      <c r="W3063" s="15"/>
      <c r="Y3063" s="15"/>
      <c r="AA3063" s="15"/>
      <c r="AB3063" s="17"/>
      <c r="AC3063" s="15"/>
      <c r="AD3063" s="15"/>
      <c r="AE3063" s="15"/>
      <c r="AF3063" s="15"/>
      <c r="AG3063" s="15"/>
      <c r="AH3063" s="15"/>
      <c r="AI3063" s="15"/>
      <c r="AJ3063" s="15"/>
      <c r="AK3063" s="15"/>
      <c r="AL3063" s="15"/>
      <c r="AM3063" s="15"/>
      <c r="AN3063" s="15"/>
    </row>
    <row r="3064" spans="1:40" s="14" customFormat="1" ht="15" hidden="1">
      <c r="A3064" s="65"/>
      <c r="B3064" s="67"/>
      <c r="C3064" s="67"/>
      <c r="D3064" s="67"/>
      <c r="E3064" s="67"/>
      <c r="F3064" s="65"/>
      <c r="G3064" s="65"/>
      <c r="H3064" s="65"/>
      <c r="J3064" s="15"/>
      <c r="K3064" s="15"/>
      <c r="L3064" s="15"/>
      <c r="M3064" s="15"/>
      <c r="N3064" s="15"/>
      <c r="O3064" s="15"/>
      <c r="R3064" s="15"/>
      <c r="T3064" s="15"/>
      <c r="U3064" s="15"/>
      <c r="W3064" s="15"/>
      <c r="Y3064" s="15"/>
      <c r="AA3064" s="15"/>
      <c r="AB3064" s="17"/>
      <c r="AC3064" s="15"/>
      <c r="AD3064" s="15"/>
      <c r="AE3064" s="15"/>
      <c r="AF3064" s="15"/>
      <c r="AG3064" s="15"/>
      <c r="AH3064" s="15"/>
      <c r="AI3064" s="15"/>
      <c r="AJ3064" s="15"/>
      <c r="AK3064" s="15"/>
      <c r="AL3064" s="15"/>
      <c r="AM3064" s="15"/>
      <c r="AN3064" s="15"/>
    </row>
    <row r="3065" spans="1:40" s="14" customFormat="1" ht="15" hidden="1">
      <c r="A3065" s="65"/>
      <c r="B3065" s="67"/>
      <c r="C3065" s="67"/>
      <c r="D3065" s="67"/>
      <c r="E3065" s="67"/>
      <c r="F3065" s="65"/>
      <c r="G3065" s="65"/>
      <c r="H3065" s="65"/>
      <c r="J3065" s="15"/>
      <c r="K3065" s="15"/>
      <c r="L3065" s="15"/>
      <c r="M3065" s="15"/>
      <c r="N3065" s="15"/>
      <c r="O3065" s="15"/>
      <c r="R3065" s="15"/>
      <c r="T3065" s="15"/>
      <c r="U3065" s="15"/>
      <c r="W3065" s="15"/>
      <c r="Y3065" s="15"/>
      <c r="AA3065" s="15"/>
      <c r="AB3065" s="17"/>
      <c r="AC3065" s="15"/>
      <c r="AD3065" s="15"/>
      <c r="AE3065" s="15"/>
      <c r="AF3065" s="15"/>
      <c r="AG3065" s="15"/>
      <c r="AH3065" s="15"/>
      <c r="AI3065" s="15"/>
      <c r="AJ3065" s="15"/>
      <c r="AK3065" s="15"/>
      <c r="AL3065" s="15"/>
      <c r="AM3065" s="15"/>
      <c r="AN3065" s="15"/>
    </row>
    <row r="3066" spans="1:40" s="14" customFormat="1" ht="15" hidden="1">
      <c r="A3066" s="65"/>
      <c r="B3066" s="67"/>
      <c r="C3066" s="67"/>
      <c r="D3066" s="67"/>
      <c r="E3066" s="67"/>
      <c r="F3066" s="65"/>
      <c r="G3066" s="65"/>
      <c r="H3066" s="65"/>
      <c r="J3066" s="15"/>
      <c r="K3066" s="15"/>
      <c r="L3066" s="15"/>
      <c r="M3066" s="15"/>
      <c r="N3066" s="15"/>
      <c r="O3066" s="15"/>
      <c r="R3066" s="15"/>
      <c r="T3066" s="15"/>
      <c r="U3066" s="15"/>
      <c r="W3066" s="15"/>
      <c r="Y3066" s="15"/>
      <c r="AA3066" s="15"/>
      <c r="AB3066" s="17"/>
      <c r="AC3066" s="15"/>
      <c r="AD3066" s="15"/>
      <c r="AE3066" s="15"/>
      <c r="AF3066" s="15"/>
      <c r="AG3066" s="15"/>
      <c r="AH3066" s="15"/>
      <c r="AI3066" s="15"/>
      <c r="AJ3066" s="15"/>
      <c r="AK3066" s="15"/>
      <c r="AL3066" s="15"/>
      <c r="AM3066" s="15"/>
      <c r="AN3066" s="15"/>
    </row>
    <row r="3067" spans="1:40" s="14" customFormat="1" ht="15" hidden="1">
      <c r="A3067" s="65"/>
      <c r="B3067" s="67"/>
      <c r="C3067" s="67"/>
      <c r="D3067" s="67"/>
      <c r="E3067" s="67"/>
      <c r="F3067" s="65"/>
      <c r="G3067" s="65"/>
      <c r="H3067" s="65"/>
      <c r="J3067" s="15"/>
      <c r="K3067" s="15"/>
      <c r="L3067" s="15"/>
      <c r="M3067" s="15"/>
      <c r="N3067" s="15"/>
      <c r="O3067" s="15"/>
      <c r="R3067" s="15"/>
      <c r="T3067" s="15"/>
      <c r="U3067" s="15"/>
      <c r="W3067" s="15"/>
      <c r="Y3067" s="15"/>
      <c r="AA3067" s="15"/>
      <c r="AB3067" s="17"/>
      <c r="AC3067" s="15"/>
      <c r="AD3067" s="15"/>
      <c r="AE3067" s="15"/>
      <c r="AF3067" s="15"/>
      <c r="AG3067" s="15"/>
      <c r="AH3067" s="15"/>
      <c r="AI3067" s="15"/>
      <c r="AJ3067" s="15"/>
      <c r="AK3067" s="15"/>
      <c r="AL3067" s="15"/>
      <c r="AM3067" s="15"/>
      <c r="AN3067" s="15"/>
    </row>
    <row r="3068" spans="1:40" s="14" customFormat="1" ht="15" hidden="1">
      <c r="A3068" s="65"/>
      <c r="B3068" s="67"/>
      <c r="C3068" s="67"/>
      <c r="D3068" s="67"/>
      <c r="E3068" s="67"/>
      <c r="F3068" s="65"/>
      <c r="G3068" s="65"/>
      <c r="H3068" s="65"/>
      <c r="J3068" s="15"/>
      <c r="K3068" s="15"/>
      <c r="L3068" s="15"/>
      <c r="M3068" s="15"/>
      <c r="N3068" s="15"/>
      <c r="O3068" s="15"/>
      <c r="R3068" s="15"/>
      <c r="T3068" s="15"/>
      <c r="U3068" s="15"/>
      <c r="W3068" s="15"/>
      <c r="Y3068" s="15"/>
      <c r="AA3068" s="15"/>
      <c r="AB3068" s="17"/>
      <c r="AC3068" s="15"/>
      <c r="AD3068" s="15"/>
      <c r="AE3068" s="15"/>
      <c r="AF3068" s="15"/>
      <c r="AG3068" s="15"/>
      <c r="AH3068" s="15"/>
      <c r="AI3068" s="15"/>
      <c r="AJ3068" s="15"/>
      <c r="AK3068" s="15"/>
      <c r="AL3068" s="15"/>
      <c r="AM3068" s="15"/>
      <c r="AN3068" s="15"/>
    </row>
    <row r="3069" spans="1:40" s="14" customFormat="1" ht="15" hidden="1">
      <c r="A3069" s="65"/>
      <c r="B3069" s="67"/>
      <c r="C3069" s="67"/>
      <c r="D3069" s="67"/>
      <c r="E3069" s="67"/>
      <c r="F3069" s="65"/>
      <c r="G3069" s="65"/>
      <c r="H3069" s="65"/>
      <c r="J3069" s="15"/>
      <c r="K3069" s="15"/>
      <c r="L3069" s="15"/>
      <c r="M3069" s="15"/>
      <c r="N3069" s="15"/>
      <c r="O3069" s="15"/>
      <c r="R3069" s="15"/>
      <c r="T3069" s="15"/>
      <c r="U3069" s="15"/>
      <c r="W3069" s="15"/>
      <c r="Y3069" s="15"/>
      <c r="AA3069" s="15"/>
      <c r="AB3069" s="17"/>
      <c r="AC3069" s="15"/>
      <c r="AD3069" s="15"/>
      <c r="AE3069" s="15"/>
      <c r="AF3069" s="15"/>
      <c r="AG3069" s="15"/>
      <c r="AH3069" s="15"/>
      <c r="AI3069" s="15"/>
      <c r="AJ3069" s="15"/>
      <c r="AK3069" s="15"/>
      <c r="AL3069" s="15"/>
      <c r="AM3069" s="15"/>
      <c r="AN3069" s="15"/>
    </row>
    <row r="3070" spans="1:40" s="14" customFormat="1" ht="15" hidden="1">
      <c r="A3070" s="65"/>
      <c r="B3070" s="67"/>
      <c r="C3070" s="67"/>
      <c r="D3070" s="67"/>
      <c r="E3070" s="67"/>
      <c r="F3070" s="65"/>
      <c r="G3070" s="65"/>
      <c r="H3070" s="65"/>
      <c r="J3070" s="15"/>
      <c r="K3070" s="15"/>
      <c r="L3070" s="15"/>
      <c r="M3070" s="15"/>
      <c r="N3070" s="15"/>
      <c r="O3070" s="15"/>
      <c r="R3070" s="15"/>
      <c r="T3070" s="15"/>
      <c r="U3070" s="15"/>
      <c r="W3070" s="15"/>
      <c r="Y3070" s="15"/>
      <c r="AA3070" s="15"/>
      <c r="AB3070" s="17"/>
      <c r="AC3070" s="15"/>
      <c r="AD3070" s="15"/>
      <c r="AE3070" s="15"/>
      <c r="AF3070" s="15"/>
      <c r="AG3070" s="15"/>
      <c r="AH3070" s="15"/>
      <c r="AI3070" s="15"/>
      <c r="AJ3070" s="15"/>
      <c r="AK3070" s="15"/>
      <c r="AL3070" s="15"/>
      <c r="AM3070" s="15"/>
      <c r="AN3070" s="15"/>
    </row>
    <row r="3071" spans="1:40" s="14" customFormat="1" ht="15" hidden="1">
      <c r="A3071" s="65"/>
      <c r="B3071" s="67"/>
      <c r="C3071" s="67"/>
      <c r="D3071" s="67"/>
      <c r="E3071" s="67"/>
      <c r="F3071" s="65"/>
      <c r="G3071" s="65"/>
      <c r="H3071" s="15"/>
      <c r="J3071" s="15"/>
      <c r="K3071" s="15"/>
      <c r="L3071" s="15"/>
      <c r="M3071" s="15"/>
      <c r="N3071" s="15"/>
      <c r="O3071" s="15"/>
      <c r="R3071" s="15"/>
      <c r="T3071" s="15"/>
      <c r="U3071" s="15"/>
      <c r="W3071" s="15"/>
      <c r="Y3071" s="15"/>
      <c r="AA3071" s="15"/>
      <c r="AB3071" s="17"/>
      <c r="AC3071" s="15"/>
      <c r="AD3071" s="15"/>
      <c r="AE3071" s="15"/>
      <c r="AF3071" s="15"/>
      <c r="AG3071" s="15"/>
      <c r="AH3071" s="15"/>
      <c r="AI3071" s="15"/>
      <c r="AJ3071" s="15"/>
      <c r="AK3071" s="15"/>
      <c r="AL3071" s="15"/>
      <c r="AM3071" s="15"/>
      <c r="AN3071" s="15"/>
    </row>
    <row r="3072" spans="1:40" s="14" customFormat="1" ht="15" hidden="1">
      <c r="A3072" s="65"/>
      <c r="B3072" s="67"/>
      <c r="C3072" s="67"/>
      <c r="D3072" s="67"/>
      <c r="E3072" s="67"/>
      <c r="F3072" s="65"/>
      <c r="G3072" s="65"/>
      <c r="H3072" s="15"/>
      <c r="J3072" s="15"/>
      <c r="K3072" s="15"/>
      <c r="L3072" s="15"/>
      <c r="M3072" s="15"/>
      <c r="N3072" s="15"/>
      <c r="O3072" s="15"/>
      <c r="R3072" s="15"/>
      <c r="T3072" s="15"/>
      <c r="U3072" s="15"/>
      <c r="W3072" s="15"/>
      <c r="Y3072" s="15"/>
      <c r="AA3072" s="15"/>
      <c r="AB3072" s="17"/>
      <c r="AC3072" s="15"/>
      <c r="AD3072" s="15"/>
      <c r="AE3072" s="15"/>
      <c r="AF3072" s="15"/>
      <c r="AG3072" s="15"/>
      <c r="AH3072" s="15"/>
      <c r="AI3072" s="15"/>
      <c r="AJ3072" s="15"/>
      <c r="AK3072" s="15"/>
      <c r="AL3072" s="15"/>
      <c r="AM3072" s="15"/>
      <c r="AN3072" s="15"/>
    </row>
    <row r="3073" spans="1:40" s="14" customFormat="1" ht="15" hidden="1">
      <c r="A3073" s="65"/>
      <c r="B3073" s="67"/>
      <c r="C3073" s="67"/>
      <c r="D3073" s="67"/>
      <c r="E3073" s="67"/>
      <c r="F3073" s="65"/>
      <c r="G3073" s="65"/>
      <c r="H3073" s="15"/>
      <c r="J3073" s="15"/>
      <c r="K3073" s="15"/>
      <c r="L3073" s="15"/>
      <c r="M3073" s="15"/>
      <c r="N3073" s="15"/>
      <c r="O3073" s="15"/>
      <c r="R3073" s="15"/>
      <c r="T3073" s="15"/>
      <c r="U3073" s="15"/>
      <c r="W3073" s="15"/>
      <c r="Y3073" s="15"/>
      <c r="AA3073" s="15"/>
      <c r="AB3073" s="17"/>
      <c r="AC3073" s="15"/>
      <c r="AD3073" s="15"/>
      <c r="AE3073" s="15"/>
      <c r="AF3073" s="15"/>
      <c r="AG3073" s="15"/>
      <c r="AH3073" s="15"/>
      <c r="AI3073" s="15"/>
      <c r="AJ3073" s="15"/>
      <c r="AK3073" s="15"/>
      <c r="AL3073" s="15"/>
      <c r="AM3073" s="15"/>
      <c r="AN3073" s="15"/>
    </row>
    <row r="3074" spans="1:40" s="14" customFormat="1" ht="15" hidden="1">
      <c r="A3074" s="65"/>
      <c r="B3074" s="67"/>
      <c r="C3074" s="67"/>
      <c r="D3074" s="67"/>
      <c r="E3074" s="67"/>
      <c r="F3074" s="65"/>
      <c r="G3074" s="65"/>
      <c r="H3074" s="15"/>
      <c r="J3074" s="15"/>
      <c r="K3074" s="15"/>
      <c r="L3074" s="15"/>
      <c r="M3074" s="15"/>
      <c r="N3074" s="15"/>
      <c r="O3074" s="15"/>
      <c r="R3074" s="15"/>
      <c r="T3074" s="15"/>
      <c r="U3074" s="15"/>
      <c r="W3074" s="15"/>
      <c r="Y3074" s="15"/>
      <c r="AA3074" s="15"/>
      <c r="AB3074" s="17"/>
      <c r="AC3074" s="15"/>
      <c r="AD3074" s="15"/>
      <c r="AE3074" s="15"/>
      <c r="AF3074" s="15"/>
      <c r="AG3074" s="15"/>
      <c r="AH3074" s="15"/>
      <c r="AI3074" s="15"/>
      <c r="AJ3074" s="15"/>
      <c r="AK3074" s="15"/>
      <c r="AL3074" s="15"/>
      <c r="AM3074" s="15"/>
      <c r="AN3074" s="15"/>
    </row>
    <row r="3075" spans="1:40" s="14" customFormat="1" ht="15" hidden="1">
      <c r="A3075" s="65"/>
      <c r="B3075" s="67"/>
      <c r="C3075" s="67"/>
      <c r="D3075" s="67"/>
      <c r="E3075" s="67"/>
      <c r="F3075" s="65"/>
      <c r="G3075" s="65"/>
      <c r="H3075" s="15"/>
      <c r="J3075" s="15"/>
      <c r="K3075" s="15"/>
      <c r="L3075" s="15"/>
      <c r="M3075" s="15"/>
      <c r="N3075" s="15"/>
      <c r="O3075" s="15"/>
      <c r="R3075" s="15"/>
      <c r="T3075" s="15"/>
      <c r="U3075" s="15"/>
      <c r="W3075" s="15"/>
      <c r="Y3075" s="15"/>
      <c r="AA3075" s="15"/>
      <c r="AB3075" s="17"/>
      <c r="AC3075" s="15"/>
      <c r="AD3075" s="15"/>
      <c r="AE3075" s="15"/>
      <c r="AF3075" s="15"/>
      <c r="AG3075" s="15"/>
      <c r="AH3075" s="15"/>
      <c r="AI3075" s="15"/>
      <c r="AJ3075" s="15"/>
      <c r="AK3075" s="15"/>
      <c r="AL3075" s="15"/>
      <c r="AM3075" s="15"/>
      <c r="AN3075" s="15"/>
    </row>
    <row r="3076" spans="1:40" s="14" customFormat="1" ht="15" hidden="1">
      <c r="A3076" s="65"/>
      <c r="B3076" s="67"/>
      <c r="C3076" s="67"/>
      <c r="D3076" s="67"/>
      <c r="E3076" s="67"/>
      <c r="F3076" s="65"/>
      <c r="G3076" s="65"/>
      <c r="H3076" s="15"/>
      <c r="J3076" s="15"/>
      <c r="K3076" s="15"/>
      <c r="L3076" s="15"/>
      <c r="M3076" s="15"/>
      <c r="N3076" s="15"/>
      <c r="O3076" s="15"/>
      <c r="R3076" s="15"/>
      <c r="T3076" s="15"/>
      <c r="U3076" s="15"/>
      <c r="W3076" s="15"/>
      <c r="Y3076" s="15"/>
      <c r="AA3076" s="15"/>
      <c r="AB3076" s="17"/>
      <c r="AC3076" s="15"/>
      <c r="AD3076" s="15"/>
      <c r="AE3076" s="15"/>
      <c r="AF3076" s="15"/>
      <c r="AG3076" s="15"/>
      <c r="AH3076" s="15"/>
      <c r="AI3076" s="15"/>
      <c r="AJ3076" s="15"/>
      <c r="AK3076" s="15"/>
      <c r="AL3076" s="15"/>
      <c r="AM3076" s="15"/>
      <c r="AN3076" s="15"/>
    </row>
    <row r="3077" spans="1:40" s="14" customFormat="1" ht="15" hidden="1">
      <c r="A3077" s="65"/>
      <c r="B3077" s="67"/>
      <c r="C3077" s="67"/>
      <c r="D3077" s="67"/>
      <c r="E3077" s="67"/>
      <c r="F3077" s="65"/>
      <c r="G3077" s="65"/>
      <c r="H3077" s="15"/>
      <c r="J3077" s="15"/>
      <c r="K3077" s="15"/>
      <c r="L3077" s="15"/>
      <c r="M3077" s="15"/>
      <c r="N3077" s="15"/>
      <c r="O3077" s="15"/>
      <c r="R3077" s="15"/>
      <c r="T3077" s="15"/>
      <c r="U3077" s="15"/>
      <c r="W3077" s="15"/>
      <c r="Y3077" s="15"/>
      <c r="AA3077" s="15"/>
      <c r="AB3077" s="17"/>
      <c r="AC3077" s="15"/>
      <c r="AD3077" s="15"/>
      <c r="AE3077" s="15"/>
      <c r="AF3077" s="15"/>
      <c r="AG3077" s="15"/>
      <c r="AH3077" s="15"/>
      <c r="AI3077" s="15"/>
      <c r="AJ3077" s="15"/>
      <c r="AK3077" s="15"/>
      <c r="AL3077" s="15"/>
      <c r="AM3077" s="15"/>
      <c r="AN3077" s="15"/>
    </row>
    <row r="3078" spans="1:40" s="14" customFormat="1" ht="15" hidden="1">
      <c r="A3078" s="65"/>
      <c r="B3078" s="67"/>
      <c r="C3078" s="67"/>
      <c r="D3078" s="67"/>
      <c r="E3078" s="67"/>
      <c r="F3078" s="65"/>
      <c r="G3078" s="65"/>
      <c r="H3078" s="15"/>
      <c r="J3078" s="15"/>
      <c r="K3078" s="15"/>
      <c r="L3078" s="15"/>
      <c r="M3078" s="15"/>
      <c r="N3078" s="15"/>
      <c r="O3078" s="15"/>
      <c r="R3078" s="15"/>
      <c r="T3078" s="15"/>
      <c r="U3078" s="15"/>
      <c r="W3078" s="15"/>
      <c r="Y3078" s="15"/>
      <c r="AA3078" s="15"/>
      <c r="AB3078" s="17"/>
      <c r="AC3078" s="15"/>
      <c r="AD3078" s="15"/>
      <c r="AE3078" s="15"/>
      <c r="AF3078" s="15"/>
      <c r="AG3078" s="15"/>
      <c r="AH3078" s="15"/>
      <c r="AI3078" s="15"/>
      <c r="AJ3078" s="15"/>
      <c r="AK3078" s="15"/>
      <c r="AL3078" s="15"/>
      <c r="AM3078" s="15"/>
      <c r="AN3078" s="15"/>
    </row>
    <row r="3079" spans="1:40" ht="15" hidden="1">
      <c r="A3079" s="65"/>
      <c r="B3079" s="67"/>
      <c r="C3079" s="67"/>
      <c r="D3079" s="67"/>
      <c r="E3079" s="67"/>
      <c r="F3079" s="65"/>
      <c r="G3079" s="65"/>
    </row>
    <row r="3080" spans="1:40" ht="15" hidden="1">
      <c r="A3080" s="65"/>
      <c r="B3080" s="67"/>
      <c r="C3080" s="67"/>
      <c r="D3080" s="67"/>
      <c r="E3080" s="67"/>
      <c r="F3080" s="65"/>
      <c r="G3080" s="65"/>
    </row>
    <row r="3081" spans="1:40" ht="15" hidden="1">
      <c r="A3081" s="65"/>
      <c r="B3081" s="67"/>
      <c r="C3081" s="67"/>
      <c r="D3081" s="67"/>
      <c r="E3081" s="67"/>
      <c r="F3081" s="65"/>
      <c r="G3081" s="65"/>
    </row>
    <row r="3082" spans="1:40" ht="15" hidden="1">
      <c r="A3082" s="65"/>
      <c r="B3082" s="67"/>
      <c r="C3082" s="67"/>
      <c r="D3082" s="67"/>
      <c r="E3082" s="67"/>
      <c r="F3082" s="65"/>
      <c r="G3082" s="65"/>
    </row>
    <row r="3083" spans="1:40" ht="15" hidden="1">
      <c r="A3083" s="65"/>
      <c r="B3083" s="67"/>
      <c r="C3083" s="67"/>
      <c r="D3083" s="67"/>
      <c r="E3083" s="67"/>
      <c r="F3083" s="65"/>
      <c r="G3083" s="65"/>
    </row>
    <row r="3084" spans="1:40" ht="15" hidden="1">
      <c r="A3084" s="65"/>
      <c r="B3084" s="67"/>
      <c r="C3084" s="67"/>
      <c r="D3084" s="67"/>
      <c r="E3084" s="67"/>
      <c r="F3084" s="65"/>
      <c r="G3084" s="65"/>
    </row>
    <row r="3085" spans="1:40" ht="15" hidden="1">
      <c r="A3085" s="65"/>
      <c r="B3085" s="67"/>
      <c r="C3085" s="67"/>
      <c r="D3085" s="67"/>
      <c r="E3085" s="67"/>
      <c r="F3085" s="65"/>
      <c r="G3085" s="65"/>
    </row>
    <row r="3086" spans="1:40" ht="15" hidden="1">
      <c r="A3086" s="65"/>
      <c r="B3086" s="67"/>
      <c r="C3086" s="67"/>
      <c r="D3086" s="67"/>
      <c r="E3086" s="67"/>
      <c r="F3086" s="65"/>
      <c r="G3086" s="65"/>
    </row>
    <row r="3087" spans="1:40" ht="15" hidden="1">
      <c r="A3087" s="65"/>
      <c r="B3087" s="67"/>
      <c r="C3087" s="67"/>
      <c r="D3087" s="67"/>
      <c r="E3087" s="67"/>
      <c r="F3087" s="65"/>
      <c r="G3087" s="65"/>
    </row>
    <row r="3088" spans="1:40" ht="15" hidden="1">
      <c r="A3088" s="65"/>
      <c r="B3088" s="67"/>
      <c r="C3088" s="67"/>
      <c r="D3088" s="67"/>
      <c r="E3088" s="67"/>
      <c r="F3088" s="65"/>
      <c r="G3088" s="65"/>
    </row>
    <row r="3089" spans="1:7" ht="15" hidden="1">
      <c r="A3089" s="65"/>
      <c r="B3089" s="67"/>
      <c r="C3089" s="67"/>
      <c r="D3089" s="67"/>
      <c r="E3089" s="67"/>
      <c r="F3089" s="65"/>
      <c r="G3089" s="65"/>
    </row>
    <row r="3090" spans="1:7" ht="15" hidden="1">
      <c r="A3090" s="65"/>
      <c r="B3090" s="67"/>
      <c r="C3090" s="67"/>
      <c r="D3090" s="67"/>
      <c r="E3090" s="67"/>
      <c r="F3090" s="65"/>
      <c r="G3090" s="65"/>
    </row>
    <row r="3091" spans="1:7" ht="15" hidden="1">
      <c r="A3091" s="65"/>
      <c r="B3091" s="67"/>
      <c r="C3091" s="67"/>
      <c r="D3091" s="67"/>
      <c r="E3091" s="67"/>
      <c r="F3091" s="65"/>
      <c r="G3091" s="65"/>
    </row>
    <row r="3092" spans="1:7" ht="15" hidden="1">
      <c r="A3092" s="65"/>
      <c r="B3092" s="67"/>
      <c r="C3092" s="67"/>
      <c r="D3092" s="67"/>
      <c r="E3092" s="67"/>
      <c r="F3092" s="65"/>
      <c r="G3092" s="65"/>
    </row>
    <row r="3093" spans="1:7" ht="15" hidden="1">
      <c r="A3093" s="65"/>
      <c r="B3093" s="67"/>
      <c r="C3093" s="67"/>
      <c r="D3093" s="67"/>
      <c r="E3093" s="67"/>
      <c r="F3093" s="65"/>
      <c r="G3093" s="65"/>
    </row>
    <row r="3094" spans="1:7" ht="15" hidden="1">
      <c r="A3094" s="65"/>
      <c r="B3094" s="67"/>
      <c r="C3094" s="67"/>
      <c r="D3094" s="67"/>
      <c r="E3094" s="67"/>
      <c r="F3094" s="65"/>
      <c r="G3094" s="65"/>
    </row>
    <row r="3095" spans="1:7" ht="15" hidden="1">
      <c r="A3095" s="65"/>
      <c r="B3095" s="67"/>
      <c r="C3095" s="67"/>
      <c r="D3095" s="67"/>
      <c r="E3095" s="67"/>
      <c r="F3095" s="65"/>
      <c r="G3095" s="65"/>
    </row>
    <row r="3096" spans="1:7" ht="15" hidden="1">
      <c r="A3096" s="65"/>
      <c r="B3096" s="67"/>
      <c r="C3096" s="67"/>
      <c r="D3096" s="67"/>
      <c r="E3096" s="67"/>
      <c r="F3096" s="65"/>
      <c r="G3096" s="65"/>
    </row>
    <row r="3097" spans="1:7" ht="15" hidden="1">
      <c r="A3097" s="65"/>
      <c r="B3097" s="67"/>
      <c r="C3097" s="67"/>
      <c r="D3097" s="67"/>
      <c r="E3097" s="67"/>
      <c r="F3097" s="65"/>
      <c r="G3097" s="65"/>
    </row>
    <row r="3098" spans="1:7" ht="15" hidden="1">
      <c r="A3098" s="65"/>
      <c r="B3098" s="67"/>
      <c r="C3098" s="67"/>
      <c r="D3098" s="67"/>
      <c r="E3098" s="67"/>
      <c r="F3098" s="65"/>
      <c r="G3098" s="65"/>
    </row>
    <row r="3099" spans="1:7" ht="15" hidden="1">
      <c r="A3099" s="65"/>
      <c r="B3099" s="67"/>
      <c r="C3099" s="67"/>
      <c r="D3099" s="67"/>
      <c r="E3099" s="67"/>
      <c r="F3099" s="65"/>
      <c r="G3099" s="65"/>
    </row>
    <row r="3100" spans="1:7" ht="15" hidden="1">
      <c r="A3100" s="65"/>
      <c r="B3100" s="67"/>
      <c r="C3100" s="67"/>
      <c r="D3100" s="67"/>
      <c r="E3100" s="67"/>
      <c r="F3100" s="65"/>
      <c r="G3100" s="65"/>
    </row>
    <row r="3101" spans="1:7" ht="15" hidden="1">
      <c r="A3101" s="65"/>
      <c r="B3101" s="67"/>
      <c r="C3101" s="67"/>
      <c r="D3101" s="67"/>
      <c r="E3101" s="67"/>
      <c r="F3101" s="65"/>
      <c r="G3101" s="65"/>
    </row>
    <row r="3102" spans="1:7" ht="15" hidden="1">
      <c r="A3102" s="65"/>
      <c r="B3102" s="67"/>
      <c r="C3102" s="67"/>
      <c r="D3102" s="67"/>
      <c r="E3102" s="67"/>
      <c r="F3102" s="65"/>
      <c r="G3102" s="65"/>
    </row>
    <row r="3103" spans="1:7" ht="15" hidden="1">
      <c r="A3103" s="65"/>
      <c r="B3103" s="67"/>
      <c r="C3103" s="67"/>
      <c r="D3103" s="67"/>
      <c r="E3103" s="67"/>
      <c r="F3103" s="65"/>
      <c r="G3103" s="65"/>
    </row>
    <row r="3104" spans="1:7" ht="15" hidden="1">
      <c r="A3104" s="65"/>
      <c r="B3104" s="67"/>
      <c r="C3104" s="67"/>
      <c r="D3104" s="67"/>
      <c r="E3104" s="67"/>
      <c r="F3104" s="65"/>
      <c r="G3104" s="65"/>
    </row>
    <row r="3105" spans="1:7" ht="15" hidden="1">
      <c r="A3105" s="65"/>
      <c r="B3105" s="67"/>
      <c r="C3105" s="67"/>
      <c r="D3105" s="67"/>
      <c r="E3105" s="67"/>
      <c r="F3105" s="65"/>
      <c r="G3105" s="65"/>
    </row>
    <row r="3106" spans="1:7" ht="15" hidden="1">
      <c r="A3106" s="65"/>
      <c r="B3106" s="67"/>
      <c r="C3106" s="67"/>
      <c r="D3106" s="67"/>
      <c r="E3106" s="67"/>
      <c r="F3106" s="65"/>
      <c r="G3106" s="65"/>
    </row>
    <row r="3107" spans="1:7" ht="15" hidden="1">
      <c r="A3107" s="65"/>
      <c r="B3107" s="67"/>
      <c r="C3107" s="67"/>
      <c r="D3107" s="67"/>
      <c r="E3107" s="67"/>
      <c r="F3107" s="65"/>
      <c r="G3107" s="65"/>
    </row>
    <row r="3108" spans="1:7" ht="15" hidden="1">
      <c r="A3108" s="65"/>
      <c r="B3108" s="67"/>
      <c r="C3108" s="67"/>
      <c r="D3108" s="67"/>
      <c r="E3108" s="67"/>
      <c r="F3108" s="65"/>
      <c r="G3108" s="65"/>
    </row>
    <row r="3109" spans="1:7" ht="15" hidden="1">
      <c r="A3109" s="65"/>
      <c r="B3109" s="67"/>
      <c r="C3109" s="67"/>
      <c r="D3109" s="67"/>
      <c r="E3109" s="67"/>
      <c r="F3109" s="65"/>
      <c r="G3109" s="65"/>
    </row>
    <row r="3110" spans="1:7" ht="15" hidden="1">
      <c r="A3110" s="65"/>
      <c r="B3110" s="67"/>
      <c r="C3110" s="67"/>
      <c r="D3110" s="67"/>
      <c r="E3110" s="67"/>
      <c r="F3110" s="65"/>
      <c r="G3110" s="65"/>
    </row>
    <row r="3111" spans="1:7" ht="15" hidden="1">
      <c r="A3111" s="65"/>
      <c r="B3111" s="67"/>
      <c r="C3111" s="67"/>
      <c r="D3111" s="67"/>
      <c r="E3111" s="67"/>
      <c r="F3111" s="65"/>
      <c r="G3111" s="65"/>
    </row>
    <row r="3112" spans="1:7" ht="15" hidden="1">
      <c r="A3112" s="65"/>
      <c r="B3112" s="67"/>
      <c r="C3112" s="67"/>
      <c r="D3112" s="67"/>
      <c r="E3112" s="67"/>
      <c r="F3112" s="65"/>
      <c r="G3112" s="65"/>
    </row>
    <row r="3113" spans="1:7" ht="15" hidden="1">
      <c r="A3113" s="65"/>
      <c r="B3113" s="67"/>
      <c r="C3113" s="67"/>
      <c r="D3113" s="67"/>
      <c r="E3113" s="67"/>
      <c r="F3113" s="65"/>
      <c r="G3113" s="65"/>
    </row>
    <row r="3114" spans="1:7" ht="15" hidden="1">
      <c r="A3114" s="65"/>
      <c r="B3114" s="67"/>
      <c r="C3114" s="67"/>
      <c r="D3114" s="67"/>
      <c r="E3114" s="67"/>
      <c r="F3114" s="65"/>
      <c r="G3114" s="65"/>
    </row>
    <row r="3115" spans="1:7" ht="15" hidden="1">
      <c r="A3115" s="65"/>
      <c r="B3115" s="67"/>
      <c r="C3115" s="67"/>
      <c r="D3115" s="67"/>
      <c r="E3115" s="67"/>
      <c r="F3115" s="65"/>
      <c r="G3115" s="65"/>
    </row>
    <row r="3116" spans="1:7" ht="15" hidden="1">
      <c r="A3116" s="65"/>
      <c r="B3116" s="67"/>
      <c r="C3116" s="67"/>
      <c r="D3116" s="67"/>
      <c r="E3116" s="67"/>
      <c r="F3116" s="65"/>
      <c r="G3116" s="65"/>
    </row>
    <row r="3117" spans="1:7" ht="15" hidden="1">
      <c r="A3117" s="65"/>
      <c r="B3117" s="67"/>
      <c r="C3117" s="67"/>
      <c r="D3117" s="67"/>
      <c r="E3117" s="67"/>
      <c r="F3117" s="65"/>
      <c r="G3117" s="65"/>
    </row>
    <row r="3118" spans="1:7" ht="15" hidden="1">
      <c r="A3118" s="65"/>
      <c r="B3118" s="67"/>
      <c r="C3118" s="67"/>
      <c r="D3118" s="67"/>
      <c r="E3118" s="67"/>
      <c r="F3118" s="65"/>
      <c r="G3118" s="65"/>
    </row>
    <row r="3119" spans="1:7" ht="15" hidden="1">
      <c r="A3119" s="65"/>
      <c r="B3119" s="67"/>
      <c r="C3119" s="67"/>
      <c r="D3119" s="67"/>
      <c r="E3119" s="67"/>
      <c r="F3119" s="65"/>
      <c r="G3119" s="65"/>
    </row>
    <row r="3120" spans="1:7" ht="15" hidden="1">
      <c r="A3120" s="65"/>
      <c r="B3120" s="67"/>
      <c r="C3120" s="67"/>
      <c r="D3120" s="67"/>
      <c r="E3120" s="67"/>
      <c r="F3120" s="65"/>
      <c r="G3120" s="65"/>
    </row>
    <row r="3121" spans="1:7" ht="15" hidden="1">
      <c r="A3121" s="65"/>
      <c r="B3121" s="67"/>
      <c r="C3121" s="67"/>
      <c r="D3121" s="67"/>
      <c r="E3121" s="67"/>
      <c r="F3121" s="65"/>
      <c r="G3121" s="65"/>
    </row>
    <row r="3122" spans="1:7" ht="15" hidden="1">
      <c r="A3122" s="65"/>
      <c r="B3122" s="67"/>
      <c r="C3122" s="67"/>
      <c r="D3122" s="67"/>
      <c r="E3122" s="67"/>
      <c r="F3122" s="65"/>
      <c r="G3122" s="65"/>
    </row>
    <row r="3123" spans="1:7" ht="15" hidden="1">
      <c r="A3123" s="65"/>
      <c r="B3123" s="67"/>
      <c r="C3123" s="67"/>
      <c r="D3123" s="67"/>
      <c r="E3123" s="67"/>
      <c r="F3123" s="65"/>
      <c r="G3123" s="65"/>
    </row>
    <row r="3124" spans="1:7" ht="15" hidden="1">
      <c r="A3124" s="65"/>
      <c r="B3124" s="67"/>
      <c r="C3124" s="67"/>
      <c r="D3124" s="67"/>
      <c r="E3124" s="67"/>
      <c r="F3124" s="65"/>
      <c r="G3124" s="65"/>
    </row>
    <row r="3125" spans="1:7" ht="15" hidden="1">
      <c r="A3125" s="65"/>
      <c r="B3125" s="67"/>
      <c r="C3125" s="67"/>
      <c r="D3125" s="67"/>
      <c r="E3125" s="67"/>
      <c r="F3125" s="65"/>
      <c r="G3125" s="65"/>
    </row>
  </sheetData>
  <sheetProtection formatCells="0" formatRows="0"/>
  <mergeCells count="32">
    <mergeCell ref="E28:F28"/>
    <mergeCell ref="G28:H28"/>
    <mergeCell ref="I28:K28"/>
    <mergeCell ref="A29:B29"/>
    <mergeCell ref="C29:D29"/>
    <mergeCell ref="E29:F29"/>
    <mergeCell ref="G29:H29"/>
    <mergeCell ref="I29:K29"/>
    <mergeCell ref="A20:B20"/>
    <mergeCell ref="C19:D19"/>
    <mergeCell ref="C20:D20"/>
    <mergeCell ref="A28:B28"/>
    <mergeCell ref="C28:D28"/>
    <mergeCell ref="A16:B16"/>
    <mergeCell ref="C16:D16"/>
    <mergeCell ref="A18:B18"/>
    <mergeCell ref="C17:D17"/>
    <mergeCell ref="A19:B19"/>
    <mergeCell ref="A17:B17"/>
    <mergeCell ref="C18:D18"/>
    <mergeCell ref="A13:B13"/>
    <mergeCell ref="C13:D13"/>
    <mergeCell ref="A14:B14"/>
    <mergeCell ref="C14:D14"/>
    <mergeCell ref="A15:B15"/>
    <mergeCell ref="C15:D15"/>
    <mergeCell ref="A11:K11"/>
    <mergeCell ref="H6:I6"/>
    <mergeCell ref="J6:K6"/>
    <mergeCell ref="A7:K7"/>
    <mergeCell ref="A9:K9"/>
    <mergeCell ref="A10:K10"/>
  </mergeCells>
  <dataValidations count="7">
    <dataValidation type="date" allowBlank="1" showInputMessage="1" showErrorMessage="1" sqref="H14:H15">
      <formula1>p_jahr_beginn</formula1>
      <formula2>p_jahr_ende</formula2>
    </dataValidation>
    <dataValidation type="list" allowBlank="1" showInputMessage="1" showErrorMessage="1" sqref="C2">
      <formula1>li_ivaktiv</formula1>
    </dataValidation>
    <dataValidation type="list" allowBlank="1" showInputMessage="1" showErrorMessage="1" sqref="C16:D16">
      <formula1>li_geschlecht</formula1>
    </dataValidation>
    <dataValidation type="list" allowBlank="1" showInputMessage="1" showErrorMessage="1" sqref="C17:D17">
      <formula1>li_basisplan</formula1>
    </dataValidation>
    <dataValidation type="list" allowBlank="1" showInputMessage="1" showErrorMessage="1" sqref="C18:D18">
      <formula1>li_koabzug</formula1>
    </dataValidation>
    <dataValidation type="list" allowBlank="1" showInputMessage="1" showErrorMessage="1" sqref="C19:D19">
      <formula1>li_vktarif</formula1>
    </dataValidation>
    <dataValidation type="list" allowBlank="1" showInputMessage="1" showErrorMessage="1" sqref="C20:D20">
      <formula1>li_zusatzplan</formula1>
    </dataValidation>
  </dataValidations>
  <pageMargins left="0.98425196850393704" right="0.39370078740157483" top="0.39370078740157483" bottom="0.59055118110236227" header="0"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9EA500"/>
  </sheetPr>
  <dimension ref="A1:Z70"/>
  <sheetViews>
    <sheetView showGridLines="0" showRowColHeaders="0" zoomScaleNormal="100" workbookViewId="0">
      <selection activeCell="B6" sqref="B6"/>
    </sheetView>
  </sheetViews>
  <sheetFormatPr baseColWidth="10" defaultColWidth="11.42578125" defaultRowHeight="12.75"/>
  <cols>
    <col min="1" max="1" width="0.85546875" style="292" customWidth="1"/>
    <col min="2" max="2" width="10" style="292" customWidth="1"/>
    <col min="3" max="3" width="10.28515625" style="292" customWidth="1"/>
    <col min="4" max="4" width="1.42578125" style="292" customWidth="1"/>
    <col min="5" max="5" width="11.42578125" style="292" customWidth="1"/>
    <col min="6" max="6" width="12.7109375" style="292" customWidth="1"/>
    <col min="7" max="7" width="0.85546875" style="292" customWidth="1"/>
    <col min="8" max="8" width="1.42578125" style="292" customWidth="1"/>
    <col min="9" max="9" width="0.85546875" style="292" customWidth="1"/>
    <col min="10" max="11" width="11.42578125" style="292" customWidth="1"/>
    <col min="12" max="12" width="1.42578125" style="292" customWidth="1"/>
    <col min="13" max="13" width="6" style="292" customWidth="1"/>
    <col min="14" max="14" width="14.28515625" style="292" customWidth="1"/>
    <col min="15" max="15" width="0.85546875" style="292" customWidth="1"/>
    <col min="16" max="16" width="11.5703125" style="292" customWidth="1"/>
    <col min="17" max="17" width="13.5703125" style="292" customWidth="1"/>
    <col min="18" max="18" width="11.5703125" style="292" customWidth="1"/>
    <col min="19" max="19" width="12.85546875" style="292" customWidth="1"/>
    <col min="20" max="25" width="11.5703125" style="292" customWidth="1"/>
    <col min="26" max="26" width="13.140625" style="292" customWidth="1"/>
    <col min="27" max="16384" width="11.42578125" style="292"/>
  </cols>
  <sheetData>
    <row r="1" spans="1:17" ht="14.25" customHeight="1">
      <c r="K1" s="119"/>
    </row>
    <row r="2" spans="1:17" ht="19.5" customHeight="1">
      <c r="G2" s="106"/>
      <c r="H2" s="106"/>
      <c r="I2" s="106"/>
      <c r="J2" s="106"/>
      <c r="K2" s="293"/>
      <c r="M2" s="77"/>
      <c r="O2" s="77"/>
      <c r="P2" s="77"/>
      <c r="Q2" s="294"/>
    </row>
    <row r="6" spans="1:17" ht="9" customHeight="1"/>
    <row r="7" spans="1:17" ht="21" customHeight="1">
      <c r="A7" s="120"/>
      <c r="B7" s="364" t="str">
        <f>CONCATENATE(VLOOKUP("titel1",texte,u_sprache,FALSE)," ",p_jahr)</f>
        <v>Berechnung der Beiträge an die berufliche Vorsorge 2019</v>
      </c>
      <c r="C7" s="364"/>
      <c r="D7" s="364"/>
      <c r="E7" s="364"/>
      <c r="F7" s="364"/>
      <c r="G7" s="364"/>
      <c r="H7" s="364"/>
      <c r="I7" s="364"/>
      <c r="J7" s="364"/>
      <c r="K7" s="364"/>
      <c r="L7" s="364"/>
      <c r="M7" s="364"/>
      <c r="N7" s="364"/>
      <c r="O7" s="121"/>
    </row>
    <row r="8" spans="1:17" ht="10.5" customHeight="1">
      <c r="P8" s="21"/>
    </row>
    <row r="10" spans="1:17">
      <c r="A10" s="295"/>
      <c r="B10" s="296" t="str">
        <f>VLOOKUP("person",texte,u_sprache,FALSE)</f>
        <v>Versicherte Person</v>
      </c>
      <c r="C10" s="296"/>
      <c r="D10" s="295"/>
      <c r="E10" s="295"/>
      <c r="F10" s="295"/>
      <c r="G10" s="295"/>
      <c r="I10" s="295"/>
      <c r="J10" s="296" t="str">
        <f>VLOOKUP("anstellung",texte,u_sprache,FALSE)</f>
        <v>Anstellung</v>
      </c>
      <c r="K10" s="295"/>
      <c r="L10" s="295"/>
      <c r="M10" s="295"/>
      <c r="N10" s="295"/>
      <c r="O10" s="295"/>
    </row>
    <row r="11" spans="1:17" ht="7.5" customHeight="1">
      <c r="A11" s="297"/>
      <c r="B11" s="297"/>
      <c r="C11" s="297"/>
      <c r="D11" s="297"/>
      <c r="E11" s="297"/>
      <c r="F11" s="297"/>
      <c r="G11" s="297"/>
    </row>
    <row r="12" spans="1:17">
      <c r="A12" s="297"/>
      <c r="B12" s="366" t="str">
        <f>VLOOKUP("name",texte,u_sprache,FALSE)</f>
        <v xml:space="preserve">Vorname / Name  </v>
      </c>
      <c r="C12" s="366"/>
      <c r="D12" s="367"/>
      <c r="E12" s="357" t="str">
        <f>u_name</f>
        <v>Muster 1 Hans</v>
      </c>
      <c r="F12" s="357"/>
      <c r="G12" s="297"/>
      <c r="J12" s="122" t="str">
        <f>VLOOKUP("jahr",texte,u_sprache,FALSE)</f>
        <v>Jahr</v>
      </c>
      <c r="K12" s="122"/>
      <c r="L12" s="122"/>
      <c r="M12" s="122"/>
      <c r="N12" s="241">
        <f>p_jahr</f>
        <v>2019</v>
      </c>
      <c r="O12" s="298"/>
    </row>
    <row r="13" spans="1:17">
      <c r="A13" s="297"/>
      <c r="B13" s="353" t="str">
        <f>VLOOKUP("ahvnr",texte,u_sprache,FALSE)</f>
        <v xml:space="preserve">AHV-Nr.  </v>
      </c>
      <c r="C13" s="353"/>
      <c r="D13" s="365"/>
      <c r="E13" s="357" t="str">
        <f>u_ahvnr</f>
        <v>756.9876.5432.10</v>
      </c>
      <c r="F13" s="357"/>
      <c r="G13" s="297"/>
      <c r="J13" s="123" t="str">
        <f>VLOOKUP("anstellungsdauer",texte,u_sprache,FALSE)</f>
        <v>Anstellungsdauer von</v>
      </c>
      <c r="K13" s="122"/>
      <c r="L13" s="122"/>
      <c r="M13" s="122"/>
      <c r="N13" s="242">
        <f>u_anst_start</f>
        <v>43466</v>
      </c>
    </row>
    <row r="14" spans="1:17">
      <c r="A14" s="297"/>
      <c r="B14" s="353" t="str">
        <f>VLOOKUP("jahrgang",texte,u_sprache,FALSE)</f>
        <v xml:space="preserve">Jahrgang  </v>
      </c>
      <c r="C14" s="353"/>
      <c r="D14" s="365"/>
      <c r="E14" s="357">
        <f>u_jahrgang</f>
        <v>1980</v>
      </c>
      <c r="F14" s="357"/>
      <c r="G14" s="297"/>
      <c r="J14" s="123" t="str">
        <f>VLOOKUP("anstellungsdauer_bis",texte,u_sprache,FALSE)</f>
        <v>Anstellungsdauer bis</v>
      </c>
      <c r="K14" s="122"/>
      <c r="L14" s="122"/>
      <c r="M14" s="122"/>
      <c r="N14" s="242">
        <f>u_anst_ende</f>
        <v>43830</v>
      </c>
    </row>
    <row r="15" spans="1:17">
      <c r="A15" s="297"/>
      <c r="B15" s="353" t="str">
        <f>VLOOKUP("geschlecht",texte,u_sprache,FALSE)</f>
        <v xml:space="preserve">Geschlecht  </v>
      </c>
      <c r="C15" s="353"/>
      <c r="D15" s="365"/>
      <c r="E15" s="357" t="str">
        <f>u_geschlecht1</f>
        <v>männlich</v>
      </c>
      <c r="F15" s="357"/>
      <c r="G15" s="297"/>
      <c r="J15" s="122" t="str">
        <f>VLOOKUP("ahvlohn",texte,u_sprache,FALSE)</f>
        <v>AHV-Lohn während der Anstellung:</v>
      </c>
      <c r="K15" s="122"/>
      <c r="L15" s="122"/>
      <c r="M15" s="122"/>
      <c r="N15" s="243">
        <f>u_lohn</f>
        <v>55000</v>
      </c>
    </row>
    <row r="16" spans="1:17" hidden="1">
      <c r="A16" s="297"/>
      <c r="B16" s="353" t="str">
        <f>VLOOKUP("ivgrad",texte,u_sprache,FALSE)</f>
        <v>Invaliditätsgrad</v>
      </c>
      <c r="C16" s="353"/>
      <c r="D16" s="365"/>
      <c r="E16" s="368">
        <f>u_ivgrad</f>
        <v>0.65</v>
      </c>
      <c r="F16" s="368"/>
      <c r="G16" s="297"/>
      <c r="J16" s="268"/>
      <c r="K16" s="268"/>
      <c r="L16" s="268"/>
      <c r="M16" s="268"/>
      <c r="N16" s="269"/>
    </row>
    <row r="17" spans="1:15">
      <c r="A17" s="297"/>
      <c r="B17" s="297"/>
      <c r="C17" s="297"/>
      <c r="D17" s="297"/>
      <c r="E17" s="297"/>
      <c r="F17" s="297"/>
      <c r="G17" s="297"/>
    </row>
    <row r="18" spans="1:15">
      <c r="A18" s="295"/>
      <c r="B18" s="296" t="str">
        <f>VLOOKUP("pk",texte,u_sprache,FALSE)</f>
        <v>Versicherungslösung</v>
      </c>
      <c r="C18" s="295"/>
      <c r="D18" s="295"/>
      <c r="E18" s="295"/>
      <c r="F18" s="295"/>
      <c r="G18" s="295"/>
      <c r="I18" s="295"/>
      <c r="J18" s="296" t="str">
        <f>VLOOKUP("vers_lohn",texte,u_sprache,FALSE)</f>
        <v>Versicherter Lohn</v>
      </c>
      <c r="K18" s="295"/>
      <c r="L18" s="295"/>
      <c r="M18" s="295"/>
      <c r="N18" s="295"/>
      <c r="O18" s="295"/>
    </row>
    <row r="19" spans="1:15" ht="7.5" customHeight="1">
      <c r="A19" s="297"/>
      <c r="B19" s="297"/>
      <c r="C19" s="297"/>
      <c r="D19" s="297"/>
      <c r="E19" s="297"/>
      <c r="F19" s="297"/>
      <c r="G19" s="297"/>
    </row>
    <row r="20" spans="1:15">
      <c r="A20" s="297"/>
      <c r="B20" s="353" t="str">
        <f>VLOOKUP("basisplan",texte,u_sprache,FALSE)</f>
        <v>Basisplan</v>
      </c>
      <c r="C20" s="353"/>
      <c r="D20" s="353"/>
      <c r="E20" s="357" t="str">
        <f>u_plan1</f>
        <v>Plan A</v>
      </c>
      <c r="F20" s="357"/>
      <c r="G20" s="297"/>
      <c r="J20" s="299" t="str">
        <f>VLOOKUP("text4",texte,u_sprache,FALSE)</f>
        <v>Auf Anstellungsdauer bezogen:</v>
      </c>
    </row>
    <row r="21" spans="1:15">
      <c r="A21" s="297"/>
      <c r="B21" s="353" t="str">
        <f>VLOOKUP("koa",texte,u_sprache,FALSE)</f>
        <v>Koordinationsabzug</v>
      </c>
      <c r="C21" s="353"/>
      <c r="D21" s="353"/>
      <c r="E21" s="357" t="str">
        <f>u_plan_koa1</f>
        <v>mit Koordinationsabzug</v>
      </c>
      <c r="F21" s="357"/>
      <c r="G21" s="297"/>
      <c r="J21" s="136" t="str">
        <f>VLOOKUP("text5",texte,u_sprache,FALSE)</f>
        <v>Minimal koordinierter Lohn</v>
      </c>
      <c r="K21" s="136"/>
      <c r="L21" s="136"/>
      <c r="M21" s="136"/>
      <c r="N21" s="143">
        <f>Berechnung_einzeln!$B$15</f>
        <v>3555</v>
      </c>
    </row>
    <row r="22" spans="1:15">
      <c r="A22" s="297"/>
      <c r="B22" s="353" t="str">
        <f>VLOOKUP("vktarif",texte,u_sprache,FALSE)</f>
        <v>Verwaltungskostentarif</v>
      </c>
      <c r="C22" s="353"/>
      <c r="D22" s="353"/>
      <c r="E22" s="357" t="str">
        <f>u_vkrabatt1</f>
        <v>Standardtarif</v>
      </c>
      <c r="F22" s="357"/>
      <c r="G22" s="297"/>
      <c r="J22" s="136" t="str">
        <f>VLOOKUP("koa",texte,u_sprache,FALSE)</f>
        <v>Koordinationsabzug</v>
      </c>
      <c r="K22" s="136"/>
      <c r="L22" s="136"/>
      <c r="M22" s="136"/>
      <c r="N22" s="143">
        <f>Berechnung_einzeln!$B$16</f>
        <v>24885</v>
      </c>
    </row>
    <row r="23" spans="1:15">
      <c r="A23" s="297"/>
      <c r="B23" s="353" t="str">
        <f>VLOOKUP("zusatzplan",texte,u_sprache,FALSE)</f>
        <v>Zusatzplan</v>
      </c>
      <c r="C23" s="353"/>
      <c r="D23" s="353"/>
      <c r="E23" s="357" t="str">
        <f>u_zusatzplan1</f>
        <v>Kein Zusatzplan</v>
      </c>
      <c r="F23" s="357"/>
      <c r="G23" s="297"/>
      <c r="J23" s="136" t="str">
        <f>VLOOKUP("vers_lohn",texte,u_sprache,FALSE)</f>
        <v>Versicherter Lohn</v>
      </c>
      <c r="K23" s="136"/>
      <c r="L23" s="136"/>
      <c r="M23" s="136"/>
      <c r="N23" s="144">
        <f>b_koordLohn</f>
        <v>30115</v>
      </c>
    </row>
    <row r="24" spans="1:15" hidden="1">
      <c r="J24" s="136" t="str">
        <f>VLOOKUP("red_koa",texte,u_sprache,FALSE)</f>
        <v>Reduktion Koordinationsabzug</v>
      </c>
      <c r="K24" s="136"/>
      <c r="L24" s="136"/>
      <c r="M24" s="136"/>
      <c r="N24" s="270" t="str">
        <f>u_ivreduktion</f>
        <v>keine Reduktion</v>
      </c>
    </row>
    <row r="25" spans="1:15">
      <c r="J25" s="272"/>
      <c r="K25" s="272"/>
      <c r="L25" s="272"/>
      <c r="M25" s="272"/>
      <c r="N25" s="273"/>
    </row>
    <row r="26" spans="1:15">
      <c r="A26" s="297"/>
      <c r="B26" s="300"/>
      <c r="C26" s="300"/>
      <c r="D26" s="301"/>
      <c r="E26" s="301"/>
      <c r="F26" s="301"/>
      <c r="G26" s="301"/>
      <c r="H26" s="301"/>
      <c r="I26" s="301"/>
      <c r="J26" s="301"/>
      <c r="K26" s="301"/>
      <c r="L26" s="301"/>
      <c r="M26" s="301"/>
      <c r="N26" s="301"/>
      <c r="O26" s="297"/>
    </row>
    <row r="27" spans="1:15" ht="15.75">
      <c r="A27" s="297"/>
      <c r="B27" s="129" t="str">
        <f>VLOOKUP("basisplan",texte,u_sprache,FALSE)</f>
        <v>Basisplan</v>
      </c>
      <c r="C27" s="129"/>
      <c r="D27" s="129"/>
      <c r="E27" s="129"/>
      <c r="F27" s="301"/>
      <c r="G27" s="301"/>
      <c r="H27" s="301"/>
      <c r="I27" s="301"/>
      <c r="J27" s="301"/>
      <c r="K27" s="301"/>
      <c r="L27" s="301"/>
      <c r="M27" s="301"/>
      <c r="N27" s="301"/>
      <c r="O27" s="297"/>
    </row>
    <row r="28" spans="1:15" ht="6.75" customHeight="1">
      <c r="A28" s="297"/>
      <c r="B28" s="107"/>
      <c r="C28" s="107"/>
      <c r="D28" s="107"/>
      <c r="E28" s="363"/>
      <c r="F28" s="363"/>
      <c r="G28" s="301"/>
      <c r="H28" s="301"/>
      <c r="I28" s="301"/>
      <c r="J28" s="301"/>
      <c r="K28" s="300"/>
      <c r="L28" s="300"/>
      <c r="M28" s="300"/>
      <c r="N28" s="301"/>
      <c r="O28" s="297"/>
    </row>
    <row r="29" spans="1:15">
      <c r="A29" s="297"/>
      <c r="B29" s="107" t="str">
        <f>VLOOKUP("sparprämie",texte,u_sprache,FALSE)</f>
        <v>Sparbeitrag</v>
      </c>
      <c r="C29" s="107"/>
      <c r="D29" s="107"/>
      <c r="E29" s="301"/>
      <c r="F29" s="301"/>
      <c r="G29" s="301"/>
      <c r="H29" s="301"/>
      <c r="I29" s="301"/>
      <c r="J29" s="358">
        <f>b_sparprämie_satz</f>
        <v>9.9010000000000001E-2</v>
      </c>
      <c r="K29" s="358"/>
      <c r="L29" s="301"/>
      <c r="M29" s="359">
        <f>b_sparprämie</f>
        <v>2981.7</v>
      </c>
      <c r="N29" s="359"/>
      <c r="O29" s="297"/>
    </row>
    <row r="30" spans="1:15" ht="3.75" customHeight="1">
      <c r="A30" s="297"/>
      <c r="B30" s="137"/>
      <c r="C30" s="137"/>
      <c r="D30" s="138"/>
      <c r="E30" s="301"/>
      <c r="F30" s="301"/>
      <c r="G30" s="52"/>
      <c r="H30" s="301"/>
      <c r="I30" s="301"/>
      <c r="O30" s="297"/>
    </row>
    <row r="31" spans="1:15" ht="7.5" customHeight="1">
      <c r="A31" s="297"/>
      <c r="B31" s="140"/>
      <c r="C31" s="140"/>
      <c r="D31" s="141"/>
      <c r="E31" s="302"/>
      <c r="F31" s="302"/>
      <c r="G31" s="303"/>
      <c r="H31" s="302"/>
      <c r="I31" s="302"/>
      <c r="J31" s="142"/>
      <c r="K31" s="142"/>
      <c r="L31" s="142"/>
      <c r="M31" s="142"/>
      <c r="N31" s="142"/>
      <c r="O31" s="297"/>
    </row>
    <row r="32" spans="1:15">
      <c r="A32" s="297"/>
      <c r="B32" s="300" t="str">
        <f>VLOOKUP("risikoprämie",texte,u_sprache,FALSE)</f>
        <v>Risikobeitrag</v>
      </c>
      <c r="C32" s="301"/>
      <c r="D32" s="137"/>
      <c r="E32" s="301"/>
      <c r="F32" s="301"/>
      <c r="G32" s="301"/>
      <c r="H32" s="301"/>
      <c r="I32" s="301"/>
      <c r="J32" s="360">
        <f>Berechnung_einzeln!B42</f>
        <v>1.7999999999999999E-2</v>
      </c>
      <c r="K32" s="360"/>
      <c r="L32" s="301"/>
      <c r="M32" s="361">
        <f>b_risikoprämie</f>
        <v>542.1</v>
      </c>
      <c r="N32" s="361"/>
      <c r="O32" s="297"/>
    </row>
    <row r="33" spans="1:26" ht="3.75" customHeight="1">
      <c r="A33" s="297"/>
      <c r="B33" s="301"/>
      <c r="C33" s="301"/>
      <c r="D33" s="137"/>
      <c r="E33" s="301"/>
      <c r="F33" s="301"/>
      <c r="G33" s="301"/>
      <c r="H33" s="301"/>
      <c r="I33" s="301"/>
      <c r="L33" s="301"/>
      <c r="O33" s="297"/>
    </row>
    <row r="34" spans="1:26" ht="7.5" customHeight="1">
      <c r="A34" s="297"/>
      <c r="B34" s="140"/>
      <c r="C34" s="140"/>
      <c r="D34" s="141"/>
      <c r="E34" s="302"/>
      <c r="F34" s="302"/>
      <c r="G34" s="303"/>
      <c r="H34" s="302"/>
      <c r="I34" s="302"/>
      <c r="J34" s="142"/>
      <c r="K34" s="142"/>
      <c r="L34" s="142"/>
      <c r="M34" s="142"/>
      <c r="N34" s="142"/>
      <c r="O34" s="297"/>
    </row>
    <row r="35" spans="1:26">
      <c r="A35" s="297"/>
      <c r="B35" s="304" t="str">
        <f>VLOOKUP("verwkosten",texte,u_sprache,FALSE)</f>
        <v>Verwaltungskosten</v>
      </c>
      <c r="C35" s="297"/>
      <c r="D35" s="45"/>
      <c r="E35" s="297"/>
      <c r="F35" s="297"/>
      <c r="G35" s="297"/>
      <c r="H35" s="297"/>
      <c r="I35" s="297"/>
      <c r="J35" s="360">
        <f>Berechnung_einzeln!B40</f>
        <v>1.1954175659970114E-2</v>
      </c>
      <c r="K35" s="360"/>
      <c r="L35" s="297"/>
      <c r="M35" s="359">
        <f>b_vkeff</f>
        <v>360</v>
      </c>
      <c r="N35" s="359"/>
      <c r="O35" s="297"/>
      <c r="P35" s="290"/>
      <c r="Q35" s="290"/>
      <c r="R35" s="290"/>
      <c r="S35" s="301"/>
    </row>
    <row r="36" spans="1:26" ht="3.75" customHeight="1">
      <c r="B36" s="107"/>
      <c r="C36" s="107"/>
      <c r="D36" s="107"/>
      <c r="E36" s="301"/>
      <c r="F36" s="107"/>
      <c r="G36" s="305"/>
      <c r="H36" s="107"/>
      <c r="I36" s="305"/>
      <c r="L36" s="290"/>
      <c r="O36" s="290"/>
      <c r="P36" s="47"/>
      <c r="Q36" s="47"/>
      <c r="R36" s="47"/>
    </row>
    <row r="37" spans="1:26" ht="7.5" customHeight="1">
      <c r="B37" s="140"/>
      <c r="C37" s="140"/>
      <c r="D37" s="141"/>
      <c r="E37" s="302"/>
      <c r="F37" s="302"/>
      <c r="G37" s="303"/>
      <c r="H37" s="302"/>
      <c r="I37" s="302"/>
      <c r="J37" s="142"/>
      <c r="K37" s="142"/>
      <c r="L37" s="142"/>
      <c r="M37" s="142"/>
      <c r="N37" s="142"/>
      <c r="O37" s="290"/>
      <c r="P37" s="47"/>
      <c r="Q37" s="47"/>
      <c r="R37" s="47"/>
      <c r="S37" s="301"/>
      <c r="T37" s="301"/>
      <c r="U37" s="301"/>
      <c r="V37" s="301"/>
      <c r="W37" s="301"/>
      <c r="X37" s="301"/>
      <c r="Y37" s="301"/>
      <c r="Z37" s="301"/>
    </row>
    <row r="38" spans="1:26">
      <c r="B38" s="113" t="str">
        <f>VLOOKUP("sifo",texte,u_sprache,FALSE)</f>
        <v>Beitrag Sicherheitsfonds</v>
      </c>
      <c r="C38" s="113"/>
      <c r="D38" s="113"/>
      <c r="E38" s="301"/>
      <c r="F38" s="108"/>
      <c r="G38" s="306"/>
      <c r="H38" s="108"/>
      <c r="I38" s="306"/>
      <c r="J38" s="362">
        <f>b_sifo_satz</f>
        <v>1.1999999999999999E-3</v>
      </c>
      <c r="K38" s="362"/>
      <c r="L38" s="108"/>
      <c r="M38" s="359">
        <f>b_sifo</f>
        <v>36.1</v>
      </c>
      <c r="N38" s="359"/>
      <c r="O38" s="108"/>
      <c r="P38" s="107"/>
      <c r="Q38" s="107"/>
      <c r="R38" s="107"/>
      <c r="S38" s="107"/>
      <c r="T38" s="107"/>
      <c r="U38" s="107"/>
      <c r="V38" s="107"/>
      <c r="W38" s="107"/>
      <c r="X38" s="107"/>
      <c r="Y38" s="107"/>
      <c r="Z38" s="107"/>
    </row>
    <row r="39" spans="1:26" ht="3.75" customHeight="1">
      <c r="B39" s="108"/>
      <c r="C39" s="108"/>
      <c r="D39" s="108"/>
      <c r="E39" s="301"/>
      <c r="F39" s="108"/>
      <c r="G39" s="306"/>
      <c r="H39" s="108"/>
      <c r="I39" s="306"/>
      <c r="L39" s="108"/>
      <c r="O39" s="108"/>
      <c r="P39" s="52"/>
      <c r="Q39" s="52"/>
      <c r="R39" s="52"/>
      <c r="S39" s="52"/>
      <c r="T39" s="52"/>
      <c r="U39" s="52"/>
      <c r="V39" s="52"/>
      <c r="W39" s="52"/>
      <c r="X39" s="52"/>
      <c r="Y39" s="52"/>
      <c r="Z39" s="52"/>
    </row>
    <row r="40" spans="1:26" ht="6.75" customHeight="1">
      <c r="B40" s="140"/>
      <c r="C40" s="140"/>
      <c r="D40" s="141"/>
      <c r="E40" s="302"/>
      <c r="F40" s="302"/>
      <c r="G40" s="303"/>
      <c r="H40" s="302"/>
      <c r="I40" s="302"/>
      <c r="J40" s="142"/>
      <c r="K40" s="142"/>
      <c r="L40" s="142"/>
      <c r="M40" s="142"/>
      <c r="N40" s="142"/>
      <c r="O40" s="108"/>
      <c r="P40" s="47"/>
      <c r="Q40" s="47"/>
      <c r="R40" s="47"/>
      <c r="S40" s="47"/>
      <c r="T40" s="47"/>
      <c r="U40" s="47"/>
      <c r="V40" s="47"/>
      <c r="W40" s="47"/>
      <c r="X40" s="47"/>
      <c r="Y40" s="47"/>
      <c r="Z40" s="47"/>
    </row>
    <row r="41" spans="1:26" ht="15">
      <c r="B41" s="139" t="str">
        <f>VLOOKUP("tot_prämie",texte,u_sprache,FALSE)</f>
        <v>Total Beitrag</v>
      </c>
      <c r="C41" s="110"/>
      <c r="D41" s="111"/>
      <c r="E41" s="306" t="str">
        <f>VLOOKUP("netto",texte,u_sprache,FALSE)</f>
        <v>netto</v>
      </c>
      <c r="F41" s="112"/>
      <c r="G41" s="306"/>
      <c r="H41" s="109"/>
      <c r="I41" s="306"/>
      <c r="J41" s="362">
        <f>b_prämie_tot_netto</f>
        <v>0.13016436991532457</v>
      </c>
      <c r="K41" s="362"/>
      <c r="L41" s="109"/>
      <c r="M41" s="371">
        <f>b_prämie_ges</f>
        <v>3919.8999999999992</v>
      </c>
      <c r="N41" s="371"/>
      <c r="O41" s="111"/>
      <c r="P41" s="130"/>
      <c r="Q41" s="130"/>
      <c r="R41" s="130"/>
      <c r="S41" s="130"/>
      <c r="T41" s="130"/>
      <c r="U41" s="130"/>
      <c r="V41" s="130"/>
      <c r="W41" s="47"/>
      <c r="X41" s="130"/>
      <c r="Y41" s="130"/>
      <c r="Z41" s="47"/>
    </row>
    <row r="42" spans="1:26" ht="15">
      <c r="B42" s="306"/>
      <c r="C42" s="306"/>
      <c r="D42" s="306"/>
      <c r="E42" s="306"/>
      <c r="F42" s="306"/>
      <c r="G42" s="306"/>
      <c r="H42" s="306"/>
      <c r="I42" s="306"/>
      <c r="J42" s="362"/>
      <c r="K42" s="362"/>
      <c r="L42" s="306"/>
      <c r="M42" s="371"/>
      <c r="N42" s="371"/>
      <c r="O42" s="306"/>
      <c r="P42" s="1"/>
      <c r="Q42" s="133"/>
      <c r="R42" s="2"/>
      <c r="S42" s="131"/>
      <c r="T42" s="2"/>
      <c r="U42" s="133"/>
      <c r="V42" s="2"/>
      <c r="W42" s="133"/>
      <c r="X42" s="2"/>
      <c r="Y42" s="2"/>
      <c r="Z42" s="133"/>
    </row>
    <row r="43" spans="1:26">
      <c r="B43" s="307"/>
      <c r="C43" s="307"/>
      <c r="D43" s="307"/>
      <c r="E43" s="308"/>
      <c r="F43" s="308"/>
      <c r="G43" s="308"/>
      <c r="H43" s="308"/>
      <c r="I43" s="308"/>
      <c r="L43" s="307"/>
      <c r="O43" s="307"/>
      <c r="P43" s="309"/>
      <c r="Q43" s="310"/>
      <c r="R43" s="301"/>
      <c r="S43" s="301"/>
      <c r="T43" s="301"/>
      <c r="U43" s="301"/>
      <c r="V43" s="301"/>
      <c r="W43" s="301"/>
      <c r="X43" s="301"/>
      <c r="Y43" s="301"/>
      <c r="Z43" s="310"/>
    </row>
    <row r="44" spans="1:26" ht="6.75" customHeight="1">
      <c r="B44" s="307"/>
      <c r="C44" s="307"/>
      <c r="D44" s="307"/>
      <c r="E44" s="307"/>
      <c r="F44" s="307"/>
      <c r="G44" s="307"/>
      <c r="H44" s="307"/>
      <c r="I44" s="307"/>
      <c r="J44" s="307"/>
      <c r="K44" s="307"/>
      <c r="L44" s="307"/>
      <c r="M44" s="307"/>
      <c r="N44" s="307"/>
      <c r="O44" s="307"/>
      <c r="P44" s="311"/>
      <c r="Q44" s="301"/>
      <c r="R44" s="301"/>
      <c r="S44" s="301"/>
      <c r="T44" s="301"/>
      <c r="U44" s="301"/>
      <c r="V44" s="301"/>
      <c r="W44" s="301"/>
      <c r="X44" s="301"/>
      <c r="Y44" s="301"/>
      <c r="Z44" s="312"/>
    </row>
    <row r="45" spans="1:26" ht="15.75">
      <c r="B45" s="129" t="str">
        <f>VLOOKUP("zusatzplan",texte,u_sprache,FALSE)</f>
        <v>Zusatzplan</v>
      </c>
      <c r="C45" s="129"/>
      <c r="D45" s="129"/>
      <c r="E45" s="129"/>
      <c r="F45" s="301"/>
      <c r="G45" s="301"/>
      <c r="H45" s="301"/>
      <c r="I45" s="301"/>
      <c r="J45" s="301"/>
      <c r="K45" s="301"/>
      <c r="P45" s="301"/>
      <c r="Q45" s="301"/>
      <c r="R45" s="301"/>
      <c r="S45" s="301"/>
      <c r="T45" s="301"/>
      <c r="U45" s="301"/>
      <c r="V45" s="301"/>
      <c r="W45" s="301"/>
      <c r="X45" s="301"/>
      <c r="Y45" s="301"/>
      <c r="Z45" s="301"/>
    </row>
    <row r="46" spans="1:26" ht="7.5" customHeight="1">
      <c r="B46" s="107"/>
      <c r="C46" s="107"/>
      <c r="D46" s="107"/>
      <c r="E46" s="363"/>
      <c r="F46" s="363"/>
      <c r="G46" s="301"/>
      <c r="H46" s="301"/>
      <c r="I46" s="301"/>
      <c r="J46" s="301"/>
      <c r="K46" s="300"/>
    </row>
    <row r="47" spans="1:26">
      <c r="B47" s="107" t="str">
        <f>IF(u_zusatzplan=0,VLOOKUP("plan0",texte,u_sprache,FALSE),VLOOKUP("sparprämie",texte,u_sprache,FALSE))</f>
        <v>Kein Zusatzplan</v>
      </c>
      <c r="C47" s="107"/>
      <c r="D47" s="107"/>
      <c r="E47" s="301"/>
      <c r="F47" s="301"/>
      <c r="G47" s="301"/>
      <c r="H47" s="301"/>
      <c r="I47" s="301"/>
      <c r="J47" s="358" t="str">
        <f>Berechnung_einzeln!B52</f>
        <v/>
      </c>
      <c r="K47" s="358"/>
      <c r="M47" s="373">
        <f>Berechnung_einzeln!B53</f>
        <v>0</v>
      </c>
      <c r="N47" s="373"/>
    </row>
    <row r="48" spans="1:26" ht="3.75" customHeight="1">
      <c r="B48" s="137"/>
      <c r="C48" s="137"/>
      <c r="D48" s="138"/>
      <c r="E48" s="301"/>
      <c r="F48" s="301"/>
      <c r="G48" s="52"/>
      <c r="H48" s="301"/>
      <c r="I48" s="301"/>
    </row>
    <row r="49" spans="1:16" ht="6.75" customHeight="1">
      <c r="B49" s="140"/>
      <c r="C49" s="140"/>
      <c r="D49" s="141"/>
      <c r="E49" s="302"/>
      <c r="F49" s="302"/>
      <c r="G49" s="303"/>
      <c r="H49" s="302"/>
      <c r="I49" s="302"/>
      <c r="J49" s="142"/>
      <c r="K49" s="142"/>
      <c r="L49" s="142"/>
      <c r="M49" s="142"/>
      <c r="N49" s="142"/>
    </row>
    <row r="50" spans="1:16" ht="7.5" customHeight="1"/>
    <row r="51" spans="1:16" ht="15.75" customHeight="1">
      <c r="B51" s="129" t="s">
        <v>23</v>
      </c>
      <c r="C51" s="129"/>
      <c r="D51" s="129"/>
      <c r="E51" s="129"/>
      <c r="M51" s="372">
        <f>M41+M47</f>
        <v>3919.8999999999992</v>
      </c>
      <c r="N51" s="372"/>
    </row>
    <row r="52" spans="1:16" ht="6.75" customHeight="1"/>
    <row r="53" spans="1:16">
      <c r="B53" s="313" t="str">
        <f>VLOOKUP("beitrag_an_max",texte,u_sprache,FALSE)</f>
        <v>Maximaler Beitrag des Arbeitnehmers</v>
      </c>
      <c r="M53" s="369">
        <f>M51/2</f>
        <v>1959.9499999999996</v>
      </c>
      <c r="N53" s="370"/>
    </row>
    <row r="54" spans="1:16" ht="11.25" customHeight="1">
      <c r="B54" s="313"/>
    </row>
    <row r="55" spans="1:16" ht="12.75" customHeight="1">
      <c r="B55" s="314"/>
    </row>
    <row r="56" spans="1:16" ht="25.5" customHeight="1">
      <c r="A56" s="352" t="str">
        <f>IF(u_vkrabatt&lt;&gt;0,CONCATENATE(VLOOKUP("hinweis1",texte,u_sprache,FALSE)," ",VLOOKUP("hinweis2",texte,u_sprache,FALSE)),"")</f>
        <v/>
      </c>
      <c r="B56" s="352"/>
      <c r="C56" s="352"/>
      <c r="D56" s="352"/>
      <c r="E56" s="352"/>
      <c r="F56" s="352"/>
      <c r="G56" s="352"/>
      <c r="H56" s="352"/>
      <c r="I56" s="352"/>
      <c r="J56" s="352"/>
      <c r="K56" s="352"/>
      <c r="L56" s="352"/>
      <c r="M56" s="352"/>
      <c r="N56" s="352"/>
      <c r="O56" s="352"/>
    </row>
    <row r="57" spans="1:16" ht="26.25" customHeight="1">
      <c r="A57" s="356" t="str">
        <f>CONCATENATE(VLOOKUP("text1",texte,u_sprache,FALSE)," ",VLOOKUP("text1a",texte,u_sprache,FALSE))</f>
        <v>Die Beitragsberechnung beruht auf den erfassten Daten. Massgebend ist schlussendlich die Prämienrechnung der Agrisano Pencas, welche aufgrund der effektiv gemeldeten Löhne erstellt wird. Sie beinhaltet zudem einen Zins für das nachschüssige Inkasso.</v>
      </c>
      <c r="B57" s="356"/>
      <c r="C57" s="356"/>
      <c r="D57" s="356"/>
      <c r="E57" s="356"/>
      <c r="F57" s="356"/>
      <c r="G57" s="356"/>
      <c r="H57" s="356"/>
      <c r="I57" s="356"/>
      <c r="J57" s="356"/>
      <c r="K57" s="356"/>
      <c r="L57" s="356"/>
      <c r="M57" s="356"/>
      <c r="N57" s="356"/>
      <c r="O57" s="356"/>
      <c r="P57" s="85"/>
    </row>
    <row r="58" spans="1:16" ht="37.5" customHeight="1">
      <c r="A58" s="356" t="str">
        <f>VLOOKUP("text2",texte,u_sprache,FALSE)</f>
        <v>Bei Fragen zur Prämienrechnung wenden Sie sich bitte an die Agrisano Stiftung Globalversicherung (Tel. 056 461 78 55).
Für die Berechnung der Beiträge von (teil-)invaliden Arbeitnehmenden nehmen Sie bitte Kontakt mit der Agrisano Pencas (056 461 78 11) auf.</v>
      </c>
      <c r="B58" s="356"/>
      <c r="C58" s="356"/>
      <c r="D58" s="356"/>
      <c r="E58" s="356"/>
      <c r="F58" s="356"/>
      <c r="G58" s="356"/>
      <c r="H58" s="356"/>
      <c r="I58" s="356"/>
      <c r="J58" s="356"/>
      <c r="K58" s="356"/>
      <c r="L58" s="356"/>
      <c r="M58" s="356"/>
      <c r="N58" s="356"/>
      <c r="O58" s="356"/>
      <c r="P58" s="85"/>
    </row>
    <row r="59" spans="1:16" ht="38.25" customHeight="1">
      <c r="A59" s="356" t="str">
        <f>VLOOKUP("text3",texte,u_sprache,FALSE)</f>
        <v>Die Versicherungspflicht gilt nur für Anstellungsverhältnisse, die für mehr als 3 Monate eingegangen worden sind (gilt auch, wenn das Arbeitsverhältnis zwischenzeitlich maximal 3 Monate unterbrochen wird, die Gesamtbeschäftigungsdauer aber mehr als 3 Monate beträgt).</v>
      </c>
      <c r="B59" s="356"/>
      <c r="C59" s="356"/>
      <c r="D59" s="356"/>
      <c r="E59" s="356"/>
      <c r="F59" s="356"/>
      <c r="G59" s="356"/>
      <c r="H59" s="356"/>
      <c r="I59" s="356"/>
      <c r="J59" s="356"/>
      <c r="K59" s="356"/>
      <c r="L59" s="356"/>
      <c r="M59" s="356"/>
      <c r="N59" s="356"/>
      <c r="O59" s="356"/>
    </row>
    <row r="60" spans="1:16" ht="6" customHeight="1"/>
    <row r="62" spans="1:16">
      <c r="F62" s="354"/>
      <c r="G62" s="355"/>
      <c r="H62" s="355"/>
      <c r="I62" s="355"/>
      <c r="J62" s="355"/>
      <c r="K62" s="355"/>
      <c r="L62" s="355"/>
      <c r="M62" s="355"/>
      <c r="N62" s="355"/>
      <c r="O62" s="297"/>
      <c r="P62" s="297"/>
    </row>
    <row r="63" spans="1:16">
      <c r="F63" s="297"/>
      <c r="G63" s="297"/>
      <c r="H63" s="297"/>
      <c r="I63" s="297"/>
      <c r="J63" s="304"/>
      <c r="K63" s="304"/>
      <c r="L63" s="304"/>
      <c r="M63" s="297"/>
      <c r="N63" s="297"/>
      <c r="O63" s="297"/>
      <c r="P63" s="297"/>
    </row>
    <row r="64" spans="1:16" ht="6.75" customHeight="1">
      <c r="F64" s="297"/>
      <c r="G64" s="297"/>
      <c r="H64" s="297"/>
      <c r="I64" s="297"/>
      <c r="J64" s="297"/>
      <c r="K64" s="297"/>
      <c r="L64" s="297"/>
      <c r="M64" s="297"/>
      <c r="N64" s="297"/>
      <c r="O64" s="297"/>
      <c r="P64" s="297"/>
    </row>
    <row r="65" spans="6:16">
      <c r="F65" s="297"/>
      <c r="G65" s="297"/>
      <c r="H65" s="297"/>
      <c r="I65" s="297"/>
      <c r="J65" s="297"/>
      <c r="K65" s="297"/>
      <c r="L65" s="297"/>
      <c r="M65" s="297"/>
      <c r="N65" s="297"/>
      <c r="O65" s="297"/>
      <c r="P65" s="297"/>
    </row>
    <row r="66" spans="6:16">
      <c r="F66" s="297"/>
      <c r="G66" s="297"/>
      <c r="H66" s="297"/>
      <c r="I66" s="297"/>
      <c r="J66" s="297"/>
      <c r="K66" s="297"/>
      <c r="L66" s="297"/>
      <c r="M66" s="297"/>
      <c r="N66" s="297"/>
      <c r="O66" s="297"/>
      <c r="P66" s="297"/>
    </row>
    <row r="67" spans="6:16">
      <c r="F67" s="297"/>
      <c r="G67" s="297"/>
      <c r="H67" s="297"/>
      <c r="I67" s="297"/>
      <c r="J67" s="297"/>
      <c r="K67" s="297"/>
      <c r="L67" s="297"/>
      <c r="M67" s="297"/>
      <c r="N67" s="297"/>
      <c r="O67" s="297"/>
      <c r="P67" s="297"/>
    </row>
    <row r="68" spans="6:16">
      <c r="F68" s="297"/>
      <c r="G68" s="297"/>
      <c r="H68" s="297"/>
      <c r="I68" s="297"/>
      <c r="J68" s="297"/>
      <c r="K68" s="297"/>
      <c r="L68" s="297"/>
      <c r="M68" s="297"/>
      <c r="N68" s="297"/>
      <c r="O68" s="297"/>
      <c r="P68" s="297"/>
    </row>
    <row r="69" spans="6:16">
      <c r="F69" s="297"/>
      <c r="G69" s="297"/>
      <c r="H69" s="297"/>
      <c r="I69" s="297"/>
      <c r="J69" s="297"/>
      <c r="K69" s="297"/>
      <c r="L69" s="297"/>
      <c r="M69" s="297"/>
      <c r="N69" s="297"/>
      <c r="O69" s="297"/>
      <c r="P69" s="297"/>
    </row>
    <row r="70" spans="6:16">
      <c r="F70" s="297"/>
      <c r="G70" s="297"/>
      <c r="H70" s="297"/>
      <c r="I70" s="297"/>
      <c r="J70" s="297"/>
      <c r="K70" s="297"/>
      <c r="L70" s="297"/>
      <c r="M70" s="297"/>
      <c r="N70" s="297"/>
      <c r="O70" s="297"/>
      <c r="P70" s="297"/>
    </row>
  </sheetData>
  <sheetProtection algorithmName="SHA-512" hashValue="MDMm5CKOl0mvsAFHKoz3V9duoVKfiMXB3VH9fUAM1+0GXNV9ogXhhdNduqt7ilbmoRXpE8VQLe8brcz1+3juTg==" saltValue="D7vj7MuTGSTOyboMrABEBw==" spinCount="100000" sheet="1" formatRows="0" insertRows="0"/>
  <mergeCells count="42">
    <mergeCell ref="E16:F16"/>
    <mergeCell ref="E21:F21"/>
    <mergeCell ref="M53:N53"/>
    <mergeCell ref="M38:N38"/>
    <mergeCell ref="J41:K41"/>
    <mergeCell ref="J42:K42"/>
    <mergeCell ref="M42:N42"/>
    <mergeCell ref="M51:N51"/>
    <mergeCell ref="M47:N47"/>
    <mergeCell ref="M41:N41"/>
    <mergeCell ref="B7:N7"/>
    <mergeCell ref="E23:F23"/>
    <mergeCell ref="E28:F28"/>
    <mergeCell ref="B23:D23"/>
    <mergeCell ref="B15:D15"/>
    <mergeCell ref="E15:F15"/>
    <mergeCell ref="B12:D12"/>
    <mergeCell ref="E12:F12"/>
    <mergeCell ref="B13:D13"/>
    <mergeCell ref="E13:F13"/>
    <mergeCell ref="B14:D14"/>
    <mergeCell ref="E14:F14"/>
    <mergeCell ref="B20:D20"/>
    <mergeCell ref="E20:F20"/>
    <mergeCell ref="B21:D21"/>
    <mergeCell ref="B16:D16"/>
    <mergeCell ref="A56:O56"/>
    <mergeCell ref="B22:D22"/>
    <mergeCell ref="F62:N62"/>
    <mergeCell ref="A57:O57"/>
    <mergeCell ref="A58:O58"/>
    <mergeCell ref="A59:O59"/>
    <mergeCell ref="E22:F22"/>
    <mergeCell ref="J29:K29"/>
    <mergeCell ref="M29:N29"/>
    <mergeCell ref="J32:K32"/>
    <mergeCell ref="M32:N32"/>
    <mergeCell ref="J35:K35"/>
    <mergeCell ref="M35:N35"/>
    <mergeCell ref="J38:K38"/>
    <mergeCell ref="E46:F46"/>
    <mergeCell ref="J47:K47"/>
  </mergeCells>
  <dataValidations disablePrompts="1" count="1">
    <dataValidation type="list" allowBlank="1" showInputMessage="1" showErrorMessage="1" sqref="N6">
      <formula1>li_sprache</formula1>
    </dataValidation>
  </dataValidations>
  <pageMargins left="0.98425196850393704" right="0.59055118110236227" top="0.39370078740157483" bottom="0.39370078740157483" header="0" footer="0"/>
  <pageSetup paperSize="9" fitToWidth="0"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D8DB99"/>
  </sheetPr>
  <dimension ref="A1:G1013"/>
  <sheetViews>
    <sheetView zoomScaleNormal="100" workbookViewId="0">
      <selection activeCell="A56" sqref="A56:O56"/>
    </sheetView>
  </sheetViews>
  <sheetFormatPr baseColWidth="10" defaultRowHeight="12.75"/>
  <cols>
    <col min="1" max="1" width="26.28515625" customWidth="1"/>
    <col min="2" max="2" width="27.28515625" customWidth="1"/>
    <col min="4" max="5" width="12.5703125" style="74" customWidth="1"/>
    <col min="6" max="6" width="17.85546875" style="80" customWidth="1"/>
    <col min="7" max="7" width="22.7109375" customWidth="1"/>
  </cols>
  <sheetData>
    <row r="1" spans="1:7" ht="44.25" customHeight="1">
      <c r="A1" s="376" t="str">
        <f>VLOOKUP("titel_bestandesrechner",texte,u_sprache,FALSE)</f>
        <v>Bestandesrechner Agrisano Pencas</v>
      </c>
      <c r="B1" s="376"/>
      <c r="C1" s="376"/>
      <c r="D1" s="376"/>
      <c r="E1" s="376"/>
      <c r="F1" s="376"/>
      <c r="G1" s="376"/>
    </row>
    <row r="3" spans="1:7">
      <c r="A3" s="69" t="str">
        <f>VLOOKUP("basisplan",texte,u_sprache,FALSE)</f>
        <v>Basisplan</v>
      </c>
      <c r="B3" s="284" t="s">
        <v>0</v>
      </c>
      <c r="E3" s="229" t="str">
        <f>VLOOKUP("name_betrieb",texte,u_sprache,FALSE)</f>
        <v>Name Betrieb</v>
      </c>
      <c r="F3" s="374" t="s">
        <v>298</v>
      </c>
      <c r="G3" s="374"/>
    </row>
    <row r="4" spans="1:7">
      <c r="A4" s="69" t="str">
        <f>VLOOKUP("koa",texte,u_sprache,FALSE)</f>
        <v>Koordinationsabzug</v>
      </c>
      <c r="B4" s="285" t="s">
        <v>208</v>
      </c>
      <c r="E4" s="229" t="str">
        <f>VLOOKUP("adresse",texte,u_sprache,FALSE)</f>
        <v>Adresse</v>
      </c>
      <c r="F4" s="375" t="s">
        <v>299</v>
      </c>
      <c r="G4" s="375"/>
    </row>
    <row r="5" spans="1:7">
      <c r="A5" s="69" t="str">
        <f>VLOOKUP("zusatzplan",texte,u_sprache,FALSE)</f>
        <v>Zusatzplan</v>
      </c>
      <c r="B5" s="285" t="s">
        <v>84</v>
      </c>
    </row>
    <row r="6" spans="1:7">
      <c r="A6" s="69" t="str">
        <f>VLOOKUP("vktarif",texte,u_sprache,FALSE)</f>
        <v>Verwaltungskostentarif</v>
      </c>
      <c r="B6" s="285" t="s">
        <v>19</v>
      </c>
    </row>
    <row r="7" spans="1:7">
      <c r="A7" s="69" t="str">
        <f>VLOOKUP("beitrag_an",texte,u_sprache,FALSE)</f>
        <v>Beitrag Arbeitnehmer</v>
      </c>
      <c r="B7" s="286">
        <v>0.5</v>
      </c>
    </row>
    <row r="9" spans="1:7">
      <c r="A9" s="275" t="str">
        <f>VLOOKUP("hinweis_erf_bestand",texte,u_sprache,FALSE)</f>
        <v>Hinweis: Um invalide Personen zu berechnen, bitte den Einzelrechner verwenden.</v>
      </c>
    </row>
    <row r="11" spans="1:7">
      <c r="A11" s="70" t="str">
        <f>VLOOKUP("name",texte,u_sprache,FALSE)</f>
        <v xml:space="preserve">Vorname / Name  </v>
      </c>
      <c r="B11" s="70" t="str">
        <f>VLOOKUP("geschlecht",texte,u_sprache,FALSE)</f>
        <v xml:space="preserve">Geschlecht  </v>
      </c>
      <c r="C11" s="70" t="str">
        <f>VLOOKUP("jahrgang",texte,u_sprache,FALSE)</f>
        <v xml:space="preserve">Jahrgang  </v>
      </c>
      <c r="D11" s="227" t="str">
        <f>VLOOKUP("anstellungsdauer_k",texte,u_sprache,FALSE)</f>
        <v>Anst. von</v>
      </c>
      <c r="E11" s="227" t="str">
        <f>VLOOKUP("anstellungsdauer_bis_k",texte,u_sprache,FALSE)</f>
        <v>Anst. bis</v>
      </c>
      <c r="F11" s="219" t="str">
        <f>VLOOKUP("ahvlohn_k",texte,u_sprache,FALSE)</f>
        <v>AHV-Lohn</v>
      </c>
      <c r="G11" s="70" t="str">
        <f>VLOOKUP("zusatzplan",texte,u_sprache,FALSE)</f>
        <v>Zusatzplan</v>
      </c>
    </row>
    <row r="12" spans="1:7">
      <c r="A12" s="287" t="s">
        <v>393</v>
      </c>
      <c r="B12" s="287" t="s">
        <v>17</v>
      </c>
      <c r="C12" s="287">
        <v>1980</v>
      </c>
      <c r="D12" s="288">
        <v>43466</v>
      </c>
      <c r="E12" s="288">
        <v>43830</v>
      </c>
      <c r="F12" s="289">
        <v>55000</v>
      </c>
      <c r="G12" s="287" t="str">
        <f t="shared" ref="G12:G75" si="0">be_zusatzplan</f>
        <v>Kein Zusatzplan</v>
      </c>
    </row>
    <row r="13" spans="1:7">
      <c r="A13" s="287" t="s">
        <v>249</v>
      </c>
      <c r="B13" s="287" t="s">
        <v>17</v>
      </c>
      <c r="C13" s="287">
        <v>1986</v>
      </c>
      <c r="D13" s="288">
        <v>43466</v>
      </c>
      <c r="E13" s="288">
        <v>43671</v>
      </c>
      <c r="F13" s="289">
        <v>35000</v>
      </c>
      <c r="G13" s="287" t="str">
        <f t="shared" si="0"/>
        <v>Kein Zusatzplan</v>
      </c>
    </row>
    <row r="14" spans="1:7">
      <c r="A14" s="287" t="s">
        <v>250</v>
      </c>
      <c r="B14" s="287" t="s">
        <v>49</v>
      </c>
      <c r="C14" s="287">
        <v>1970</v>
      </c>
      <c r="D14" s="288">
        <v>43466</v>
      </c>
      <c r="E14" s="288">
        <v>43671</v>
      </c>
      <c r="F14" s="289">
        <v>35001</v>
      </c>
      <c r="G14" s="287" t="str">
        <f t="shared" si="0"/>
        <v>Kein Zusatzplan</v>
      </c>
    </row>
    <row r="15" spans="1:7">
      <c r="A15" s="287" t="s">
        <v>254</v>
      </c>
      <c r="B15" s="287" t="s">
        <v>17</v>
      </c>
      <c r="C15" s="287">
        <v>1963</v>
      </c>
      <c r="D15" s="288">
        <v>43560</v>
      </c>
      <c r="E15" s="288">
        <v>43738</v>
      </c>
      <c r="F15" s="289">
        <v>48752</v>
      </c>
      <c r="G15" s="287" t="str">
        <f t="shared" si="0"/>
        <v>Kein Zusatzplan</v>
      </c>
    </row>
    <row r="16" spans="1:7">
      <c r="A16" s="287" t="s">
        <v>257</v>
      </c>
      <c r="B16" s="287" t="s">
        <v>49</v>
      </c>
      <c r="C16" s="287">
        <v>1973</v>
      </c>
      <c r="D16" s="288">
        <v>43466</v>
      </c>
      <c r="E16" s="288">
        <v>43799</v>
      </c>
      <c r="F16" s="289">
        <v>134000</v>
      </c>
      <c r="G16" s="287" t="str">
        <f t="shared" si="0"/>
        <v>Kein Zusatzplan</v>
      </c>
    </row>
    <row r="17" spans="1:7">
      <c r="A17" s="287" t="s">
        <v>258</v>
      </c>
      <c r="B17" s="287" t="s">
        <v>17</v>
      </c>
      <c r="C17" s="287">
        <v>1973</v>
      </c>
      <c r="D17" s="288">
        <v>43470</v>
      </c>
      <c r="E17" s="288">
        <v>43621</v>
      </c>
      <c r="F17" s="289">
        <v>24000</v>
      </c>
      <c r="G17" s="287" t="str">
        <f t="shared" si="0"/>
        <v>Kein Zusatzplan</v>
      </c>
    </row>
    <row r="18" spans="1:7">
      <c r="A18" s="287" t="s">
        <v>259</v>
      </c>
      <c r="B18" s="287" t="s">
        <v>17</v>
      </c>
      <c r="C18" s="287">
        <v>1989</v>
      </c>
      <c r="D18" s="288">
        <v>43475</v>
      </c>
      <c r="E18" s="288">
        <v>43711</v>
      </c>
      <c r="F18" s="289">
        <v>68452</v>
      </c>
      <c r="G18" s="287" t="str">
        <f t="shared" si="0"/>
        <v>Kein Zusatzplan</v>
      </c>
    </row>
    <row r="19" spans="1:7">
      <c r="A19" s="287" t="s">
        <v>262</v>
      </c>
      <c r="B19" s="287" t="s">
        <v>49</v>
      </c>
      <c r="C19" s="287">
        <v>1996</v>
      </c>
      <c r="D19" s="288">
        <v>43466</v>
      </c>
      <c r="E19" s="288">
        <v>43830</v>
      </c>
      <c r="F19" s="289">
        <v>46000</v>
      </c>
      <c r="G19" s="287" t="str">
        <f t="shared" si="0"/>
        <v>Kein Zusatzplan</v>
      </c>
    </row>
    <row r="20" spans="1:7">
      <c r="A20" s="287" t="s">
        <v>248</v>
      </c>
      <c r="B20" s="287" t="s">
        <v>17</v>
      </c>
      <c r="C20" s="287">
        <v>1980</v>
      </c>
      <c r="D20" s="288">
        <v>43466</v>
      </c>
      <c r="E20" s="288">
        <v>43830</v>
      </c>
      <c r="F20" s="289">
        <v>55000</v>
      </c>
      <c r="G20" s="287" t="str">
        <f t="shared" si="0"/>
        <v>Kein Zusatzplan</v>
      </c>
    </row>
    <row r="21" spans="1:7">
      <c r="A21" s="287" t="s">
        <v>249</v>
      </c>
      <c r="B21" s="287" t="s">
        <v>49</v>
      </c>
      <c r="C21" s="287">
        <v>1986</v>
      </c>
      <c r="D21" s="288">
        <v>43466</v>
      </c>
      <c r="E21" s="288">
        <v>43671</v>
      </c>
      <c r="F21" s="289">
        <v>35000</v>
      </c>
      <c r="G21" s="287" t="str">
        <f t="shared" si="0"/>
        <v>Kein Zusatzplan</v>
      </c>
    </row>
    <row r="22" spans="1:7">
      <c r="A22" s="287"/>
      <c r="B22" s="287"/>
      <c r="C22" s="287"/>
      <c r="D22" s="288"/>
      <c r="E22" s="288"/>
      <c r="F22" s="289"/>
      <c r="G22" s="287" t="str">
        <f t="shared" si="0"/>
        <v>Kein Zusatzplan</v>
      </c>
    </row>
    <row r="23" spans="1:7">
      <c r="A23" s="287"/>
      <c r="B23" s="287"/>
      <c r="C23" s="287"/>
      <c r="D23" s="288"/>
      <c r="E23" s="288"/>
      <c r="F23" s="289"/>
      <c r="G23" s="287" t="str">
        <f t="shared" si="0"/>
        <v>Kein Zusatzplan</v>
      </c>
    </row>
    <row r="24" spans="1:7">
      <c r="A24" s="287"/>
      <c r="B24" s="287"/>
      <c r="C24" s="287"/>
      <c r="D24" s="288"/>
      <c r="E24" s="288"/>
      <c r="F24" s="289"/>
      <c r="G24" s="287" t="str">
        <f t="shared" si="0"/>
        <v>Kein Zusatzplan</v>
      </c>
    </row>
    <row r="25" spans="1:7">
      <c r="A25" s="287"/>
      <c r="B25" s="287"/>
      <c r="C25" s="287"/>
      <c r="D25" s="288"/>
      <c r="E25" s="288"/>
      <c r="F25" s="289"/>
      <c r="G25" s="287" t="str">
        <f t="shared" si="0"/>
        <v>Kein Zusatzplan</v>
      </c>
    </row>
    <row r="26" spans="1:7">
      <c r="A26" s="287"/>
      <c r="B26" s="287"/>
      <c r="C26" s="287"/>
      <c r="D26" s="288"/>
      <c r="E26" s="288"/>
      <c r="F26" s="289"/>
      <c r="G26" s="287" t="str">
        <f t="shared" si="0"/>
        <v>Kein Zusatzplan</v>
      </c>
    </row>
    <row r="27" spans="1:7">
      <c r="A27" s="287"/>
      <c r="B27" s="287"/>
      <c r="C27" s="287"/>
      <c r="D27" s="288"/>
      <c r="E27" s="288"/>
      <c r="F27" s="289"/>
      <c r="G27" s="287" t="str">
        <f t="shared" si="0"/>
        <v>Kein Zusatzplan</v>
      </c>
    </row>
    <row r="28" spans="1:7">
      <c r="A28" s="287"/>
      <c r="B28" s="287"/>
      <c r="C28" s="287"/>
      <c r="D28" s="288"/>
      <c r="E28" s="288"/>
      <c r="F28" s="289"/>
      <c r="G28" s="287" t="str">
        <f t="shared" si="0"/>
        <v>Kein Zusatzplan</v>
      </c>
    </row>
    <row r="29" spans="1:7">
      <c r="A29" s="287"/>
      <c r="B29" s="287"/>
      <c r="C29" s="287"/>
      <c r="D29" s="288"/>
      <c r="E29" s="288"/>
      <c r="F29" s="289"/>
      <c r="G29" s="287" t="str">
        <f t="shared" si="0"/>
        <v>Kein Zusatzplan</v>
      </c>
    </row>
    <row r="30" spans="1:7">
      <c r="A30" s="287"/>
      <c r="B30" s="287"/>
      <c r="C30" s="287"/>
      <c r="D30" s="288"/>
      <c r="E30" s="288"/>
      <c r="F30" s="289"/>
      <c r="G30" s="287" t="str">
        <f t="shared" si="0"/>
        <v>Kein Zusatzplan</v>
      </c>
    </row>
    <row r="31" spans="1:7">
      <c r="A31" s="287"/>
      <c r="B31" s="287"/>
      <c r="C31" s="287"/>
      <c r="D31" s="288"/>
      <c r="E31" s="288"/>
      <c r="F31" s="289"/>
      <c r="G31" s="287" t="str">
        <f t="shared" si="0"/>
        <v>Kein Zusatzplan</v>
      </c>
    </row>
    <row r="32" spans="1:7">
      <c r="A32" s="287"/>
      <c r="B32" s="287"/>
      <c r="C32" s="287"/>
      <c r="D32" s="288"/>
      <c r="E32" s="288"/>
      <c r="F32" s="289"/>
      <c r="G32" s="287" t="str">
        <f t="shared" si="0"/>
        <v>Kein Zusatzplan</v>
      </c>
    </row>
    <row r="33" spans="1:7">
      <c r="A33" s="287"/>
      <c r="B33" s="287"/>
      <c r="C33" s="287"/>
      <c r="D33" s="288"/>
      <c r="E33" s="288"/>
      <c r="F33" s="289"/>
      <c r="G33" s="287" t="str">
        <f t="shared" si="0"/>
        <v>Kein Zusatzplan</v>
      </c>
    </row>
    <row r="34" spans="1:7">
      <c r="A34" s="287"/>
      <c r="B34" s="287"/>
      <c r="C34" s="287"/>
      <c r="D34" s="288"/>
      <c r="E34" s="288"/>
      <c r="F34" s="289"/>
      <c r="G34" s="287" t="str">
        <f t="shared" si="0"/>
        <v>Kein Zusatzplan</v>
      </c>
    </row>
    <row r="35" spans="1:7">
      <c r="A35" s="287"/>
      <c r="B35" s="287"/>
      <c r="C35" s="287"/>
      <c r="D35" s="288"/>
      <c r="E35" s="288"/>
      <c r="F35" s="289"/>
      <c r="G35" s="287" t="str">
        <f t="shared" si="0"/>
        <v>Kein Zusatzplan</v>
      </c>
    </row>
    <row r="36" spans="1:7">
      <c r="A36" s="287"/>
      <c r="B36" s="287"/>
      <c r="C36" s="287"/>
      <c r="D36" s="288"/>
      <c r="E36" s="288"/>
      <c r="F36" s="289"/>
      <c r="G36" s="287" t="str">
        <f t="shared" si="0"/>
        <v>Kein Zusatzplan</v>
      </c>
    </row>
    <row r="37" spans="1:7">
      <c r="A37" s="287"/>
      <c r="B37" s="287"/>
      <c r="C37" s="287"/>
      <c r="D37" s="288"/>
      <c r="E37" s="288"/>
      <c r="F37" s="289"/>
      <c r="G37" s="287" t="str">
        <f t="shared" si="0"/>
        <v>Kein Zusatzplan</v>
      </c>
    </row>
    <row r="38" spans="1:7">
      <c r="A38" s="287"/>
      <c r="B38" s="287"/>
      <c r="C38" s="287"/>
      <c r="D38" s="288"/>
      <c r="E38" s="288"/>
      <c r="F38" s="289"/>
      <c r="G38" s="287" t="str">
        <f t="shared" si="0"/>
        <v>Kein Zusatzplan</v>
      </c>
    </row>
    <row r="39" spans="1:7">
      <c r="A39" s="287"/>
      <c r="B39" s="287"/>
      <c r="C39" s="287"/>
      <c r="D39" s="288"/>
      <c r="E39" s="288"/>
      <c r="F39" s="289"/>
      <c r="G39" s="287" t="str">
        <f t="shared" si="0"/>
        <v>Kein Zusatzplan</v>
      </c>
    </row>
    <row r="40" spans="1:7">
      <c r="A40" s="287"/>
      <c r="B40" s="287"/>
      <c r="C40" s="287"/>
      <c r="D40" s="288"/>
      <c r="E40" s="288"/>
      <c r="F40" s="289"/>
      <c r="G40" s="287" t="str">
        <f t="shared" si="0"/>
        <v>Kein Zusatzplan</v>
      </c>
    </row>
    <row r="41" spans="1:7">
      <c r="A41" s="287"/>
      <c r="B41" s="287"/>
      <c r="C41" s="287"/>
      <c r="D41" s="288"/>
      <c r="E41" s="288"/>
      <c r="F41" s="289"/>
      <c r="G41" s="287" t="str">
        <f t="shared" si="0"/>
        <v>Kein Zusatzplan</v>
      </c>
    </row>
    <row r="42" spans="1:7">
      <c r="A42" s="287"/>
      <c r="B42" s="287"/>
      <c r="C42" s="287"/>
      <c r="D42" s="288"/>
      <c r="E42" s="288"/>
      <c r="F42" s="289"/>
      <c r="G42" s="287" t="str">
        <f t="shared" si="0"/>
        <v>Kein Zusatzplan</v>
      </c>
    </row>
    <row r="43" spans="1:7">
      <c r="A43" s="287"/>
      <c r="B43" s="287"/>
      <c r="C43" s="287"/>
      <c r="D43" s="288"/>
      <c r="E43" s="288"/>
      <c r="F43" s="289"/>
      <c r="G43" s="287" t="str">
        <f t="shared" si="0"/>
        <v>Kein Zusatzplan</v>
      </c>
    </row>
    <row r="44" spans="1:7">
      <c r="A44" s="287"/>
      <c r="B44" s="287"/>
      <c r="C44" s="287"/>
      <c r="D44" s="288"/>
      <c r="E44" s="288"/>
      <c r="F44" s="289"/>
      <c r="G44" s="287" t="str">
        <f t="shared" si="0"/>
        <v>Kein Zusatzplan</v>
      </c>
    </row>
    <row r="45" spans="1:7">
      <c r="A45" s="287"/>
      <c r="B45" s="287"/>
      <c r="C45" s="287"/>
      <c r="D45" s="288"/>
      <c r="E45" s="288"/>
      <c r="F45" s="289"/>
      <c r="G45" s="287" t="str">
        <f t="shared" si="0"/>
        <v>Kein Zusatzplan</v>
      </c>
    </row>
    <row r="46" spans="1:7">
      <c r="A46" s="287"/>
      <c r="B46" s="287"/>
      <c r="C46" s="287"/>
      <c r="D46" s="288"/>
      <c r="E46" s="288"/>
      <c r="F46" s="289"/>
      <c r="G46" s="287" t="str">
        <f t="shared" si="0"/>
        <v>Kein Zusatzplan</v>
      </c>
    </row>
    <row r="47" spans="1:7">
      <c r="A47" s="287"/>
      <c r="B47" s="287"/>
      <c r="C47" s="287"/>
      <c r="D47" s="288"/>
      <c r="E47" s="288"/>
      <c r="F47" s="289"/>
      <c r="G47" s="287" t="str">
        <f t="shared" si="0"/>
        <v>Kein Zusatzplan</v>
      </c>
    </row>
    <row r="48" spans="1:7">
      <c r="A48" s="287"/>
      <c r="B48" s="287"/>
      <c r="C48" s="287"/>
      <c r="D48" s="288"/>
      <c r="E48" s="288"/>
      <c r="F48" s="289"/>
      <c r="G48" s="287" t="str">
        <f t="shared" si="0"/>
        <v>Kein Zusatzplan</v>
      </c>
    </row>
    <row r="49" spans="1:7">
      <c r="A49" s="287"/>
      <c r="B49" s="287"/>
      <c r="C49" s="287"/>
      <c r="D49" s="288"/>
      <c r="E49" s="288"/>
      <c r="F49" s="289"/>
      <c r="G49" s="287" t="str">
        <f t="shared" si="0"/>
        <v>Kein Zusatzplan</v>
      </c>
    </row>
    <row r="50" spans="1:7">
      <c r="A50" s="287"/>
      <c r="B50" s="287"/>
      <c r="C50" s="287"/>
      <c r="D50" s="288"/>
      <c r="E50" s="288"/>
      <c r="F50" s="289"/>
      <c r="G50" s="287" t="str">
        <f t="shared" si="0"/>
        <v>Kein Zusatzplan</v>
      </c>
    </row>
    <row r="51" spans="1:7">
      <c r="A51" s="287"/>
      <c r="B51" s="287"/>
      <c r="C51" s="287"/>
      <c r="D51" s="288"/>
      <c r="E51" s="288"/>
      <c r="F51" s="289"/>
      <c r="G51" s="287" t="str">
        <f t="shared" si="0"/>
        <v>Kein Zusatzplan</v>
      </c>
    </row>
    <row r="52" spans="1:7">
      <c r="A52" s="287"/>
      <c r="B52" s="287"/>
      <c r="C52" s="287"/>
      <c r="D52" s="288"/>
      <c r="E52" s="288"/>
      <c r="F52" s="289"/>
      <c r="G52" s="287" t="str">
        <f t="shared" si="0"/>
        <v>Kein Zusatzplan</v>
      </c>
    </row>
    <row r="53" spans="1:7">
      <c r="A53" s="287"/>
      <c r="B53" s="287"/>
      <c r="C53" s="287"/>
      <c r="D53" s="288"/>
      <c r="E53" s="288"/>
      <c r="F53" s="289"/>
      <c r="G53" s="287" t="str">
        <f t="shared" si="0"/>
        <v>Kein Zusatzplan</v>
      </c>
    </row>
    <row r="54" spans="1:7">
      <c r="A54" s="287"/>
      <c r="B54" s="287"/>
      <c r="C54" s="287"/>
      <c r="D54" s="288"/>
      <c r="E54" s="288"/>
      <c r="F54" s="289"/>
      <c r="G54" s="287" t="str">
        <f t="shared" si="0"/>
        <v>Kein Zusatzplan</v>
      </c>
    </row>
    <row r="55" spans="1:7">
      <c r="A55" s="287"/>
      <c r="B55" s="287"/>
      <c r="C55" s="287"/>
      <c r="D55" s="288"/>
      <c r="E55" s="288"/>
      <c r="F55" s="289"/>
      <c r="G55" s="287" t="str">
        <f t="shared" si="0"/>
        <v>Kein Zusatzplan</v>
      </c>
    </row>
    <row r="56" spans="1:7">
      <c r="A56" s="287"/>
      <c r="B56" s="287"/>
      <c r="C56" s="287"/>
      <c r="D56" s="288"/>
      <c r="E56" s="288"/>
      <c r="F56" s="289"/>
      <c r="G56" s="287" t="str">
        <f t="shared" si="0"/>
        <v>Kein Zusatzplan</v>
      </c>
    </row>
    <row r="57" spans="1:7">
      <c r="A57" s="287"/>
      <c r="B57" s="287"/>
      <c r="C57" s="287"/>
      <c r="D57" s="288"/>
      <c r="E57" s="288"/>
      <c r="F57" s="289"/>
      <c r="G57" s="287" t="str">
        <f t="shared" si="0"/>
        <v>Kein Zusatzplan</v>
      </c>
    </row>
    <row r="58" spans="1:7">
      <c r="A58" s="287"/>
      <c r="B58" s="287"/>
      <c r="C58" s="287"/>
      <c r="D58" s="288"/>
      <c r="E58" s="288"/>
      <c r="F58" s="289"/>
      <c r="G58" s="287" t="str">
        <f t="shared" si="0"/>
        <v>Kein Zusatzplan</v>
      </c>
    </row>
    <row r="59" spans="1:7">
      <c r="A59" s="287"/>
      <c r="B59" s="287"/>
      <c r="C59" s="287"/>
      <c r="D59" s="288"/>
      <c r="E59" s="288"/>
      <c r="F59" s="289"/>
      <c r="G59" s="287" t="str">
        <f t="shared" si="0"/>
        <v>Kein Zusatzplan</v>
      </c>
    </row>
    <row r="60" spans="1:7">
      <c r="A60" s="287"/>
      <c r="B60" s="287"/>
      <c r="C60" s="287"/>
      <c r="D60" s="288"/>
      <c r="E60" s="288"/>
      <c r="F60" s="289"/>
      <c r="G60" s="287" t="str">
        <f t="shared" si="0"/>
        <v>Kein Zusatzplan</v>
      </c>
    </row>
    <row r="61" spans="1:7">
      <c r="A61" s="287"/>
      <c r="B61" s="287"/>
      <c r="C61" s="287"/>
      <c r="D61" s="288"/>
      <c r="E61" s="288"/>
      <c r="F61" s="289"/>
      <c r="G61" s="287" t="str">
        <f t="shared" si="0"/>
        <v>Kein Zusatzplan</v>
      </c>
    </row>
    <row r="62" spans="1:7">
      <c r="A62" s="287"/>
      <c r="B62" s="287"/>
      <c r="C62" s="287"/>
      <c r="D62" s="288"/>
      <c r="E62" s="288"/>
      <c r="F62" s="289"/>
      <c r="G62" s="287" t="str">
        <f t="shared" si="0"/>
        <v>Kein Zusatzplan</v>
      </c>
    </row>
    <row r="63" spans="1:7">
      <c r="A63" s="287"/>
      <c r="B63" s="287"/>
      <c r="C63" s="287"/>
      <c r="D63" s="288"/>
      <c r="E63" s="288"/>
      <c r="F63" s="289"/>
      <c r="G63" s="287" t="str">
        <f t="shared" si="0"/>
        <v>Kein Zusatzplan</v>
      </c>
    </row>
    <row r="64" spans="1:7">
      <c r="A64" s="287"/>
      <c r="B64" s="287"/>
      <c r="C64" s="287"/>
      <c r="D64" s="288"/>
      <c r="E64" s="288"/>
      <c r="F64" s="289"/>
      <c r="G64" s="287" t="str">
        <f t="shared" si="0"/>
        <v>Kein Zusatzplan</v>
      </c>
    </row>
    <row r="65" spans="1:7">
      <c r="A65" s="287"/>
      <c r="B65" s="287"/>
      <c r="C65" s="287"/>
      <c r="D65" s="288"/>
      <c r="E65" s="288"/>
      <c r="F65" s="289"/>
      <c r="G65" s="287" t="str">
        <f t="shared" si="0"/>
        <v>Kein Zusatzplan</v>
      </c>
    </row>
    <row r="66" spans="1:7">
      <c r="A66" s="287"/>
      <c r="B66" s="287"/>
      <c r="C66" s="287"/>
      <c r="D66" s="288"/>
      <c r="E66" s="288"/>
      <c r="F66" s="289"/>
      <c r="G66" s="287" t="str">
        <f t="shared" si="0"/>
        <v>Kein Zusatzplan</v>
      </c>
    </row>
    <row r="67" spans="1:7">
      <c r="A67" s="287"/>
      <c r="B67" s="287"/>
      <c r="C67" s="287"/>
      <c r="D67" s="288"/>
      <c r="E67" s="288"/>
      <c r="F67" s="289"/>
      <c r="G67" s="287" t="str">
        <f t="shared" si="0"/>
        <v>Kein Zusatzplan</v>
      </c>
    </row>
    <row r="68" spans="1:7">
      <c r="A68" s="287"/>
      <c r="B68" s="287"/>
      <c r="C68" s="287"/>
      <c r="D68" s="288"/>
      <c r="E68" s="288"/>
      <c r="F68" s="289"/>
      <c r="G68" s="287" t="str">
        <f t="shared" si="0"/>
        <v>Kein Zusatzplan</v>
      </c>
    </row>
    <row r="69" spans="1:7">
      <c r="A69" s="287"/>
      <c r="B69" s="287"/>
      <c r="C69" s="287"/>
      <c r="D69" s="288"/>
      <c r="E69" s="288"/>
      <c r="F69" s="289"/>
      <c r="G69" s="287" t="str">
        <f t="shared" si="0"/>
        <v>Kein Zusatzplan</v>
      </c>
    </row>
    <row r="70" spans="1:7">
      <c r="A70" s="287"/>
      <c r="B70" s="287"/>
      <c r="C70" s="287"/>
      <c r="D70" s="288"/>
      <c r="E70" s="288"/>
      <c r="F70" s="289"/>
      <c r="G70" s="287" t="str">
        <f t="shared" si="0"/>
        <v>Kein Zusatzplan</v>
      </c>
    </row>
    <row r="71" spans="1:7">
      <c r="A71" s="287"/>
      <c r="B71" s="287"/>
      <c r="C71" s="287"/>
      <c r="D71" s="288"/>
      <c r="E71" s="288"/>
      <c r="F71" s="289"/>
      <c r="G71" s="287" t="str">
        <f t="shared" si="0"/>
        <v>Kein Zusatzplan</v>
      </c>
    </row>
    <row r="72" spans="1:7">
      <c r="A72" s="287"/>
      <c r="B72" s="287"/>
      <c r="C72" s="287"/>
      <c r="D72" s="288"/>
      <c r="E72" s="288"/>
      <c r="F72" s="289"/>
      <c r="G72" s="287" t="str">
        <f t="shared" si="0"/>
        <v>Kein Zusatzplan</v>
      </c>
    </row>
    <row r="73" spans="1:7">
      <c r="A73" s="287"/>
      <c r="B73" s="287"/>
      <c r="C73" s="287"/>
      <c r="D73" s="288"/>
      <c r="E73" s="288"/>
      <c r="F73" s="289"/>
      <c r="G73" s="287" t="str">
        <f t="shared" si="0"/>
        <v>Kein Zusatzplan</v>
      </c>
    </row>
    <row r="74" spans="1:7">
      <c r="A74" s="287"/>
      <c r="B74" s="287"/>
      <c r="C74" s="287"/>
      <c r="D74" s="288"/>
      <c r="E74" s="288"/>
      <c r="F74" s="289"/>
      <c r="G74" s="287" t="str">
        <f t="shared" si="0"/>
        <v>Kein Zusatzplan</v>
      </c>
    </row>
    <row r="75" spans="1:7">
      <c r="A75" s="287"/>
      <c r="B75" s="287"/>
      <c r="C75" s="287"/>
      <c r="D75" s="288"/>
      <c r="E75" s="288"/>
      <c r="F75" s="289"/>
      <c r="G75" s="287" t="str">
        <f t="shared" si="0"/>
        <v>Kein Zusatzplan</v>
      </c>
    </row>
    <row r="76" spans="1:7">
      <c r="A76" s="287"/>
      <c r="B76" s="287"/>
      <c r="C76" s="287"/>
      <c r="D76" s="288"/>
      <c r="E76" s="288"/>
      <c r="F76" s="289"/>
      <c r="G76" s="287" t="str">
        <f t="shared" ref="G76:G139" si="1">be_zusatzplan</f>
        <v>Kein Zusatzplan</v>
      </c>
    </row>
    <row r="77" spans="1:7">
      <c r="A77" s="287"/>
      <c r="B77" s="287"/>
      <c r="C77" s="287"/>
      <c r="D77" s="288"/>
      <c r="E77" s="288"/>
      <c r="F77" s="289"/>
      <c r="G77" s="287" t="str">
        <f t="shared" si="1"/>
        <v>Kein Zusatzplan</v>
      </c>
    </row>
    <row r="78" spans="1:7">
      <c r="A78" s="287"/>
      <c r="B78" s="287"/>
      <c r="C78" s="287"/>
      <c r="D78" s="288"/>
      <c r="E78" s="288"/>
      <c r="F78" s="289"/>
      <c r="G78" s="287" t="str">
        <f t="shared" si="1"/>
        <v>Kein Zusatzplan</v>
      </c>
    </row>
    <row r="79" spans="1:7">
      <c r="A79" s="287"/>
      <c r="B79" s="287"/>
      <c r="C79" s="287"/>
      <c r="D79" s="288"/>
      <c r="E79" s="288"/>
      <c r="F79" s="289"/>
      <c r="G79" s="287" t="str">
        <f t="shared" si="1"/>
        <v>Kein Zusatzplan</v>
      </c>
    </row>
    <row r="80" spans="1:7">
      <c r="A80" s="287"/>
      <c r="B80" s="287"/>
      <c r="C80" s="287"/>
      <c r="D80" s="288"/>
      <c r="E80" s="288"/>
      <c r="F80" s="289"/>
      <c r="G80" s="287" t="str">
        <f t="shared" si="1"/>
        <v>Kein Zusatzplan</v>
      </c>
    </row>
    <row r="81" spans="1:7">
      <c r="A81" s="287"/>
      <c r="B81" s="287"/>
      <c r="C81" s="287"/>
      <c r="D81" s="288"/>
      <c r="E81" s="288"/>
      <c r="F81" s="289"/>
      <c r="G81" s="287" t="str">
        <f t="shared" si="1"/>
        <v>Kein Zusatzplan</v>
      </c>
    </row>
    <row r="82" spans="1:7">
      <c r="A82" s="287"/>
      <c r="B82" s="287"/>
      <c r="C82" s="287"/>
      <c r="D82" s="288"/>
      <c r="E82" s="288"/>
      <c r="F82" s="289"/>
      <c r="G82" s="287" t="str">
        <f t="shared" si="1"/>
        <v>Kein Zusatzplan</v>
      </c>
    </row>
    <row r="83" spans="1:7">
      <c r="A83" s="287"/>
      <c r="B83" s="287"/>
      <c r="C83" s="287"/>
      <c r="D83" s="288"/>
      <c r="E83" s="288"/>
      <c r="F83" s="289"/>
      <c r="G83" s="287" t="str">
        <f t="shared" si="1"/>
        <v>Kein Zusatzplan</v>
      </c>
    </row>
    <row r="84" spans="1:7">
      <c r="A84" s="287"/>
      <c r="B84" s="287"/>
      <c r="C84" s="287"/>
      <c r="D84" s="288"/>
      <c r="E84" s="288"/>
      <c r="F84" s="289"/>
      <c r="G84" s="287" t="str">
        <f t="shared" si="1"/>
        <v>Kein Zusatzplan</v>
      </c>
    </row>
    <row r="85" spans="1:7">
      <c r="A85" s="287"/>
      <c r="B85" s="287"/>
      <c r="C85" s="287"/>
      <c r="D85" s="288"/>
      <c r="E85" s="288"/>
      <c r="F85" s="289"/>
      <c r="G85" s="287" t="str">
        <f t="shared" si="1"/>
        <v>Kein Zusatzplan</v>
      </c>
    </row>
    <row r="86" spans="1:7">
      <c r="A86" s="287"/>
      <c r="B86" s="287"/>
      <c r="C86" s="287"/>
      <c r="D86" s="288"/>
      <c r="E86" s="288"/>
      <c r="F86" s="289"/>
      <c r="G86" s="287" t="str">
        <f t="shared" si="1"/>
        <v>Kein Zusatzplan</v>
      </c>
    </row>
    <row r="87" spans="1:7">
      <c r="A87" s="287"/>
      <c r="B87" s="287"/>
      <c r="C87" s="287"/>
      <c r="D87" s="288"/>
      <c r="E87" s="288"/>
      <c r="F87" s="289"/>
      <c r="G87" s="287" t="str">
        <f t="shared" si="1"/>
        <v>Kein Zusatzplan</v>
      </c>
    </row>
    <row r="88" spans="1:7">
      <c r="A88" s="287"/>
      <c r="B88" s="287"/>
      <c r="C88" s="287"/>
      <c r="D88" s="288"/>
      <c r="E88" s="288"/>
      <c r="F88" s="289"/>
      <c r="G88" s="287" t="str">
        <f t="shared" si="1"/>
        <v>Kein Zusatzplan</v>
      </c>
    </row>
    <row r="89" spans="1:7">
      <c r="A89" s="287"/>
      <c r="B89" s="287"/>
      <c r="C89" s="287"/>
      <c r="D89" s="288"/>
      <c r="E89" s="288"/>
      <c r="F89" s="289"/>
      <c r="G89" s="287" t="str">
        <f t="shared" si="1"/>
        <v>Kein Zusatzplan</v>
      </c>
    </row>
    <row r="90" spans="1:7">
      <c r="A90" s="287"/>
      <c r="B90" s="287"/>
      <c r="C90" s="287"/>
      <c r="D90" s="288"/>
      <c r="E90" s="288"/>
      <c r="F90" s="289"/>
      <c r="G90" s="287" t="str">
        <f t="shared" si="1"/>
        <v>Kein Zusatzplan</v>
      </c>
    </row>
    <row r="91" spans="1:7">
      <c r="A91" s="287"/>
      <c r="B91" s="287"/>
      <c r="C91" s="287"/>
      <c r="D91" s="288"/>
      <c r="E91" s="288"/>
      <c r="F91" s="289"/>
      <c r="G91" s="287" t="str">
        <f t="shared" si="1"/>
        <v>Kein Zusatzplan</v>
      </c>
    </row>
    <row r="92" spans="1:7">
      <c r="A92" s="287"/>
      <c r="B92" s="287"/>
      <c r="C92" s="287"/>
      <c r="D92" s="288"/>
      <c r="E92" s="288"/>
      <c r="F92" s="289"/>
      <c r="G92" s="287" t="str">
        <f t="shared" si="1"/>
        <v>Kein Zusatzplan</v>
      </c>
    </row>
    <row r="93" spans="1:7">
      <c r="A93" s="287"/>
      <c r="B93" s="287"/>
      <c r="C93" s="287"/>
      <c r="D93" s="288"/>
      <c r="E93" s="288"/>
      <c r="F93" s="289"/>
      <c r="G93" s="287" t="str">
        <f t="shared" si="1"/>
        <v>Kein Zusatzplan</v>
      </c>
    </row>
    <row r="94" spans="1:7">
      <c r="A94" s="287"/>
      <c r="B94" s="287"/>
      <c r="C94" s="287"/>
      <c r="D94" s="288"/>
      <c r="E94" s="288"/>
      <c r="F94" s="289"/>
      <c r="G94" s="287" t="str">
        <f t="shared" si="1"/>
        <v>Kein Zusatzplan</v>
      </c>
    </row>
    <row r="95" spans="1:7">
      <c r="A95" s="287"/>
      <c r="B95" s="287"/>
      <c r="C95" s="287"/>
      <c r="D95" s="288"/>
      <c r="E95" s="288"/>
      <c r="F95" s="289"/>
      <c r="G95" s="287" t="str">
        <f t="shared" si="1"/>
        <v>Kein Zusatzplan</v>
      </c>
    </row>
    <row r="96" spans="1:7">
      <c r="A96" s="287"/>
      <c r="B96" s="287"/>
      <c r="C96" s="287"/>
      <c r="D96" s="288"/>
      <c r="E96" s="288"/>
      <c r="F96" s="289"/>
      <c r="G96" s="287" t="str">
        <f t="shared" si="1"/>
        <v>Kein Zusatzplan</v>
      </c>
    </row>
    <row r="97" spans="1:7">
      <c r="A97" s="287"/>
      <c r="B97" s="287"/>
      <c r="C97" s="287"/>
      <c r="D97" s="288"/>
      <c r="E97" s="288"/>
      <c r="F97" s="289"/>
      <c r="G97" s="287" t="str">
        <f t="shared" si="1"/>
        <v>Kein Zusatzplan</v>
      </c>
    </row>
    <row r="98" spans="1:7">
      <c r="A98" s="287"/>
      <c r="B98" s="287"/>
      <c r="C98" s="287"/>
      <c r="D98" s="288"/>
      <c r="E98" s="288"/>
      <c r="F98" s="289"/>
      <c r="G98" s="287" t="str">
        <f t="shared" si="1"/>
        <v>Kein Zusatzplan</v>
      </c>
    </row>
    <row r="99" spans="1:7">
      <c r="A99" s="287"/>
      <c r="B99" s="287"/>
      <c r="C99" s="287"/>
      <c r="D99" s="288"/>
      <c r="E99" s="288"/>
      <c r="F99" s="289"/>
      <c r="G99" s="287" t="str">
        <f t="shared" si="1"/>
        <v>Kein Zusatzplan</v>
      </c>
    </row>
    <row r="100" spans="1:7">
      <c r="A100" s="287"/>
      <c r="B100" s="287"/>
      <c r="C100" s="287"/>
      <c r="D100" s="288"/>
      <c r="E100" s="288"/>
      <c r="F100" s="289"/>
      <c r="G100" s="287" t="str">
        <f t="shared" si="1"/>
        <v>Kein Zusatzplan</v>
      </c>
    </row>
    <row r="101" spans="1:7">
      <c r="A101" s="287"/>
      <c r="B101" s="287"/>
      <c r="C101" s="287"/>
      <c r="D101" s="288"/>
      <c r="E101" s="288"/>
      <c r="F101" s="289"/>
      <c r="G101" s="287" t="str">
        <f t="shared" si="1"/>
        <v>Kein Zusatzplan</v>
      </c>
    </row>
    <row r="102" spans="1:7">
      <c r="A102" s="287"/>
      <c r="B102" s="287"/>
      <c r="C102" s="287"/>
      <c r="D102" s="288"/>
      <c r="E102" s="288"/>
      <c r="F102" s="289"/>
      <c r="G102" s="287" t="str">
        <f t="shared" si="1"/>
        <v>Kein Zusatzplan</v>
      </c>
    </row>
    <row r="103" spans="1:7">
      <c r="A103" s="287"/>
      <c r="B103" s="287"/>
      <c r="C103" s="287"/>
      <c r="D103" s="288"/>
      <c r="E103" s="288"/>
      <c r="F103" s="289"/>
      <c r="G103" s="287" t="str">
        <f t="shared" si="1"/>
        <v>Kein Zusatzplan</v>
      </c>
    </row>
    <row r="104" spans="1:7">
      <c r="A104" s="287"/>
      <c r="B104" s="287"/>
      <c r="C104" s="287"/>
      <c r="D104" s="288"/>
      <c r="E104" s="288"/>
      <c r="F104" s="289"/>
      <c r="G104" s="287" t="str">
        <f t="shared" si="1"/>
        <v>Kein Zusatzplan</v>
      </c>
    </row>
    <row r="105" spans="1:7">
      <c r="A105" s="287"/>
      <c r="B105" s="287"/>
      <c r="C105" s="287"/>
      <c r="D105" s="288"/>
      <c r="E105" s="288"/>
      <c r="F105" s="289"/>
      <c r="G105" s="287" t="str">
        <f t="shared" si="1"/>
        <v>Kein Zusatzplan</v>
      </c>
    </row>
    <row r="106" spans="1:7">
      <c r="A106" s="287"/>
      <c r="B106" s="287"/>
      <c r="C106" s="287"/>
      <c r="D106" s="288"/>
      <c r="E106" s="288"/>
      <c r="F106" s="289"/>
      <c r="G106" s="287" t="str">
        <f t="shared" si="1"/>
        <v>Kein Zusatzplan</v>
      </c>
    </row>
    <row r="107" spans="1:7">
      <c r="A107" s="287"/>
      <c r="B107" s="287"/>
      <c r="C107" s="287"/>
      <c r="D107" s="288"/>
      <c r="E107" s="288"/>
      <c r="F107" s="289"/>
      <c r="G107" s="287" t="str">
        <f t="shared" si="1"/>
        <v>Kein Zusatzplan</v>
      </c>
    </row>
    <row r="108" spans="1:7">
      <c r="A108" s="287"/>
      <c r="B108" s="287"/>
      <c r="C108" s="287"/>
      <c r="D108" s="288"/>
      <c r="E108" s="288"/>
      <c r="F108" s="289"/>
      <c r="G108" s="287" t="str">
        <f t="shared" si="1"/>
        <v>Kein Zusatzplan</v>
      </c>
    </row>
    <row r="109" spans="1:7">
      <c r="A109" s="287"/>
      <c r="B109" s="287"/>
      <c r="C109" s="287"/>
      <c r="D109" s="288"/>
      <c r="E109" s="288"/>
      <c r="F109" s="289"/>
      <c r="G109" s="287" t="str">
        <f t="shared" si="1"/>
        <v>Kein Zusatzplan</v>
      </c>
    </row>
    <row r="110" spans="1:7">
      <c r="A110" s="287"/>
      <c r="B110" s="287"/>
      <c r="C110" s="287"/>
      <c r="D110" s="288"/>
      <c r="E110" s="288"/>
      <c r="F110" s="289"/>
      <c r="G110" s="287" t="str">
        <f t="shared" si="1"/>
        <v>Kein Zusatzplan</v>
      </c>
    </row>
    <row r="111" spans="1:7">
      <c r="A111" s="287"/>
      <c r="B111" s="287"/>
      <c r="C111" s="287"/>
      <c r="D111" s="288"/>
      <c r="E111" s="288"/>
      <c r="F111" s="289"/>
      <c r="G111" s="287" t="str">
        <f t="shared" si="1"/>
        <v>Kein Zusatzplan</v>
      </c>
    </row>
    <row r="112" spans="1:7">
      <c r="A112" s="287"/>
      <c r="B112" s="287"/>
      <c r="C112" s="287"/>
      <c r="D112" s="288"/>
      <c r="E112" s="288"/>
      <c r="F112" s="289"/>
      <c r="G112" s="287" t="str">
        <f t="shared" si="1"/>
        <v>Kein Zusatzplan</v>
      </c>
    </row>
    <row r="113" spans="1:7">
      <c r="A113" s="287"/>
      <c r="B113" s="287"/>
      <c r="C113" s="287"/>
      <c r="D113" s="288"/>
      <c r="E113" s="288"/>
      <c r="F113" s="289"/>
      <c r="G113" s="287" t="str">
        <f t="shared" si="1"/>
        <v>Kein Zusatzplan</v>
      </c>
    </row>
    <row r="114" spans="1:7">
      <c r="A114" s="287"/>
      <c r="B114" s="287"/>
      <c r="C114" s="287"/>
      <c r="D114" s="288"/>
      <c r="E114" s="288"/>
      <c r="F114" s="289"/>
      <c r="G114" s="287" t="str">
        <f t="shared" si="1"/>
        <v>Kein Zusatzplan</v>
      </c>
    </row>
    <row r="115" spans="1:7">
      <c r="A115" s="287"/>
      <c r="B115" s="287"/>
      <c r="C115" s="287"/>
      <c r="D115" s="288"/>
      <c r="E115" s="288"/>
      <c r="F115" s="289"/>
      <c r="G115" s="287" t="str">
        <f t="shared" si="1"/>
        <v>Kein Zusatzplan</v>
      </c>
    </row>
    <row r="116" spans="1:7">
      <c r="A116" s="287"/>
      <c r="B116" s="287"/>
      <c r="C116" s="287"/>
      <c r="D116" s="288"/>
      <c r="E116" s="288"/>
      <c r="F116" s="289"/>
      <c r="G116" s="287" t="str">
        <f t="shared" si="1"/>
        <v>Kein Zusatzplan</v>
      </c>
    </row>
    <row r="117" spans="1:7">
      <c r="A117" s="287"/>
      <c r="B117" s="287"/>
      <c r="C117" s="287"/>
      <c r="D117" s="288"/>
      <c r="E117" s="288"/>
      <c r="F117" s="289"/>
      <c r="G117" s="287" t="str">
        <f t="shared" si="1"/>
        <v>Kein Zusatzplan</v>
      </c>
    </row>
    <row r="118" spans="1:7">
      <c r="A118" s="287"/>
      <c r="B118" s="287"/>
      <c r="C118" s="287"/>
      <c r="D118" s="288"/>
      <c r="E118" s="288"/>
      <c r="F118" s="289"/>
      <c r="G118" s="287" t="str">
        <f t="shared" si="1"/>
        <v>Kein Zusatzplan</v>
      </c>
    </row>
    <row r="119" spans="1:7">
      <c r="A119" s="287"/>
      <c r="B119" s="287"/>
      <c r="C119" s="287"/>
      <c r="D119" s="288"/>
      <c r="E119" s="288"/>
      <c r="F119" s="289"/>
      <c r="G119" s="287" t="str">
        <f t="shared" si="1"/>
        <v>Kein Zusatzplan</v>
      </c>
    </row>
    <row r="120" spans="1:7">
      <c r="A120" s="287"/>
      <c r="B120" s="287"/>
      <c r="C120" s="287"/>
      <c r="D120" s="288"/>
      <c r="E120" s="288"/>
      <c r="F120" s="289"/>
      <c r="G120" s="287" t="str">
        <f t="shared" si="1"/>
        <v>Kein Zusatzplan</v>
      </c>
    </row>
    <row r="121" spans="1:7">
      <c r="A121" s="287"/>
      <c r="B121" s="287"/>
      <c r="C121" s="287"/>
      <c r="D121" s="288"/>
      <c r="E121" s="288"/>
      <c r="F121" s="289"/>
      <c r="G121" s="287" t="str">
        <f t="shared" si="1"/>
        <v>Kein Zusatzplan</v>
      </c>
    </row>
    <row r="122" spans="1:7">
      <c r="A122" s="287"/>
      <c r="B122" s="287"/>
      <c r="C122" s="287"/>
      <c r="D122" s="288"/>
      <c r="E122" s="288"/>
      <c r="F122" s="289"/>
      <c r="G122" s="287" t="str">
        <f t="shared" si="1"/>
        <v>Kein Zusatzplan</v>
      </c>
    </row>
    <row r="123" spans="1:7">
      <c r="A123" s="287"/>
      <c r="B123" s="287"/>
      <c r="C123" s="287"/>
      <c r="D123" s="288"/>
      <c r="E123" s="288"/>
      <c r="F123" s="289"/>
      <c r="G123" s="287" t="str">
        <f t="shared" si="1"/>
        <v>Kein Zusatzplan</v>
      </c>
    </row>
    <row r="124" spans="1:7">
      <c r="A124" s="287"/>
      <c r="B124" s="287"/>
      <c r="C124" s="287"/>
      <c r="D124" s="288"/>
      <c r="E124" s="288"/>
      <c r="F124" s="289"/>
      <c r="G124" s="287" t="str">
        <f t="shared" si="1"/>
        <v>Kein Zusatzplan</v>
      </c>
    </row>
    <row r="125" spans="1:7">
      <c r="A125" s="287"/>
      <c r="B125" s="287"/>
      <c r="C125" s="287"/>
      <c r="D125" s="288"/>
      <c r="E125" s="288"/>
      <c r="F125" s="289"/>
      <c r="G125" s="287" t="str">
        <f t="shared" si="1"/>
        <v>Kein Zusatzplan</v>
      </c>
    </row>
    <row r="126" spans="1:7">
      <c r="A126" s="287"/>
      <c r="B126" s="287"/>
      <c r="C126" s="287"/>
      <c r="D126" s="288"/>
      <c r="E126" s="288"/>
      <c r="F126" s="289"/>
      <c r="G126" s="287" t="str">
        <f t="shared" si="1"/>
        <v>Kein Zusatzplan</v>
      </c>
    </row>
    <row r="127" spans="1:7">
      <c r="A127" s="287"/>
      <c r="B127" s="287"/>
      <c r="C127" s="287"/>
      <c r="D127" s="288"/>
      <c r="E127" s="288"/>
      <c r="F127" s="289"/>
      <c r="G127" s="287" t="str">
        <f t="shared" si="1"/>
        <v>Kein Zusatzplan</v>
      </c>
    </row>
    <row r="128" spans="1:7">
      <c r="A128" s="287"/>
      <c r="B128" s="287"/>
      <c r="C128" s="287"/>
      <c r="D128" s="288"/>
      <c r="E128" s="288"/>
      <c r="F128" s="289"/>
      <c r="G128" s="287" t="str">
        <f t="shared" si="1"/>
        <v>Kein Zusatzplan</v>
      </c>
    </row>
    <row r="129" spans="1:7">
      <c r="A129" s="287"/>
      <c r="B129" s="287"/>
      <c r="C129" s="287"/>
      <c r="D129" s="288"/>
      <c r="E129" s="288"/>
      <c r="F129" s="289"/>
      <c r="G129" s="287" t="str">
        <f t="shared" si="1"/>
        <v>Kein Zusatzplan</v>
      </c>
    </row>
    <row r="130" spans="1:7">
      <c r="A130" s="287"/>
      <c r="B130" s="287"/>
      <c r="C130" s="287"/>
      <c r="D130" s="288"/>
      <c r="E130" s="288"/>
      <c r="F130" s="289"/>
      <c r="G130" s="287" t="str">
        <f t="shared" si="1"/>
        <v>Kein Zusatzplan</v>
      </c>
    </row>
    <row r="131" spans="1:7">
      <c r="A131" s="287"/>
      <c r="B131" s="287"/>
      <c r="C131" s="287"/>
      <c r="D131" s="288"/>
      <c r="E131" s="288"/>
      <c r="F131" s="289"/>
      <c r="G131" s="287" t="str">
        <f t="shared" si="1"/>
        <v>Kein Zusatzplan</v>
      </c>
    </row>
    <row r="132" spans="1:7">
      <c r="A132" s="287"/>
      <c r="B132" s="287"/>
      <c r="C132" s="287"/>
      <c r="D132" s="288"/>
      <c r="E132" s="288"/>
      <c r="F132" s="289"/>
      <c r="G132" s="287" t="str">
        <f t="shared" si="1"/>
        <v>Kein Zusatzplan</v>
      </c>
    </row>
    <row r="133" spans="1:7">
      <c r="A133" s="287"/>
      <c r="B133" s="287"/>
      <c r="C133" s="287"/>
      <c r="D133" s="288"/>
      <c r="E133" s="288"/>
      <c r="F133" s="289"/>
      <c r="G133" s="287" t="str">
        <f t="shared" si="1"/>
        <v>Kein Zusatzplan</v>
      </c>
    </row>
    <row r="134" spans="1:7">
      <c r="A134" s="287"/>
      <c r="B134" s="287"/>
      <c r="C134" s="287"/>
      <c r="D134" s="288"/>
      <c r="E134" s="288"/>
      <c r="F134" s="289"/>
      <c r="G134" s="287" t="str">
        <f t="shared" si="1"/>
        <v>Kein Zusatzplan</v>
      </c>
    </row>
    <row r="135" spans="1:7">
      <c r="A135" s="287"/>
      <c r="B135" s="287"/>
      <c r="C135" s="287"/>
      <c r="D135" s="288"/>
      <c r="E135" s="288"/>
      <c r="F135" s="289"/>
      <c r="G135" s="287" t="str">
        <f t="shared" si="1"/>
        <v>Kein Zusatzplan</v>
      </c>
    </row>
    <row r="136" spans="1:7">
      <c r="A136" s="287"/>
      <c r="B136" s="287"/>
      <c r="C136" s="287"/>
      <c r="D136" s="288"/>
      <c r="E136" s="288"/>
      <c r="F136" s="289"/>
      <c r="G136" s="287" t="str">
        <f t="shared" si="1"/>
        <v>Kein Zusatzplan</v>
      </c>
    </row>
    <row r="137" spans="1:7">
      <c r="A137" s="287"/>
      <c r="B137" s="287"/>
      <c r="C137" s="287"/>
      <c r="D137" s="288"/>
      <c r="E137" s="288"/>
      <c r="F137" s="289"/>
      <c r="G137" s="287" t="str">
        <f t="shared" si="1"/>
        <v>Kein Zusatzplan</v>
      </c>
    </row>
    <row r="138" spans="1:7">
      <c r="A138" s="287"/>
      <c r="B138" s="287"/>
      <c r="C138" s="287"/>
      <c r="D138" s="288"/>
      <c r="E138" s="288"/>
      <c r="F138" s="289"/>
      <c r="G138" s="287" t="str">
        <f t="shared" si="1"/>
        <v>Kein Zusatzplan</v>
      </c>
    </row>
    <row r="139" spans="1:7">
      <c r="A139" s="287"/>
      <c r="B139" s="287"/>
      <c r="C139" s="287"/>
      <c r="D139" s="288"/>
      <c r="E139" s="288"/>
      <c r="F139" s="289"/>
      <c r="G139" s="287" t="str">
        <f t="shared" si="1"/>
        <v>Kein Zusatzplan</v>
      </c>
    </row>
    <row r="140" spans="1:7">
      <c r="A140" s="287"/>
      <c r="B140" s="287"/>
      <c r="C140" s="287"/>
      <c r="D140" s="288"/>
      <c r="E140" s="288"/>
      <c r="F140" s="289"/>
      <c r="G140" s="287" t="str">
        <f t="shared" ref="G140:G203" si="2">be_zusatzplan</f>
        <v>Kein Zusatzplan</v>
      </c>
    </row>
    <row r="141" spans="1:7">
      <c r="A141" s="287"/>
      <c r="B141" s="287"/>
      <c r="C141" s="287"/>
      <c r="D141" s="288"/>
      <c r="E141" s="288"/>
      <c r="F141" s="289"/>
      <c r="G141" s="287" t="str">
        <f t="shared" si="2"/>
        <v>Kein Zusatzplan</v>
      </c>
    </row>
    <row r="142" spans="1:7">
      <c r="A142" s="287"/>
      <c r="B142" s="287"/>
      <c r="C142" s="287"/>
      <c r="D142" s="288"/>
      <c r="E142" s="288"/>
      <c r="F142" s="289"/>
      <c r="G142" s="287" t="str">
        <f t="shared" si="2"/>
        <v>Kein Zusatzplan</v>
      </c>
    </row>
    <row r="143" spans="1:7">
      <c r="A143" s="287"/>
      <c r="B143" s="287"/>
      <c r="C143" s="287"/>
      <c r="D143" s="288"/>
      <c r="E143" s="288"/>
      <c r="F143" s="289"/>
      <c r="G143" s="287" t="str">
        <f t="shared" si="2"/>
        <v>Kein Zusatzplan</v>
      </c>
    </row>
    <row r="144" spans="1:7">
      <c r="A144" s="287"/>
      <c r="B144" s="287"/>
      <c r="C144" s="287"/>
      <c r="D144" s="288"/>
      <c r="E144" s="288"/>
      <c r="F144" s="289"/>
      <c r="G144" s="287" t="str">
        <f t="shared" si="2"/>
        <v>Kein Zusatzplan</v>
      </c>
    </row>
    <row r="145" spans="1:7">
      <c r="A145" s="287"/>
      <c r="B145" s="287"/>
      <c r="C145" s="287"/>
      <c r="D145" s="288"/>
      <c r="E145" s="288"/>
      <c r="F145" s="289"/>
      <c r="G145" s="287" t="str">
        <f t="shared" si="2"/>
        <v>Kein Zusatzplan</v>
      </c>
    </row>
    <row r="146" spans="1:7">
      <c r="A146" s="287"/>
      <c r="B146" s="287"/>
      <c r="C146" s="287"/>
      <c r="D146" s="288"/>
      <c r="E146" s="288"/>
      <c r="F146" s="289"/>
      <c r="G146" s="287" t="str">
        <f t="shared" si="2"/>
        <v>Kein Zusatzplan</v>
      </c>
    </row>
    <row r="147" spans="1:7">
      <c r="A147" s="287"/>
      <c r="B147" s="287"/>
      <c r="C147" s="287"/>
      <c r="D147" s="288"/>
      <c r="E147" s="288"/>
      <c r="F147" s="289"/>
      <c r="G147" s="287" t="str">
        <f t="shared" si="2"/>
        <v>Kein Zusatzplan</v>
      </c>
    </row>
    <row r="148" spans="1:7">
      <c r="A148" s="287"/>
      <c r="B148" s="287"/>
      <c r="C148" s="287"/>
      <c r="D148" s="288"/>
      <c r="E148" s="288"/>
      <c r="F148" s="289"/>
      <c r="G148" s="287" t="str">
        <f t="shared" si="2"/>
        <v>Kein Zusatzplan</v>
      </c>
    </row>
    <row r="149" spans="1:7">
      <c r="A149" s="287"/>
      <c r="B149" s="287"/>
      <c r="C149" s="287"/>
      <c r="D149" s="288"/>
      <c r="E149" s="288"/>
      <c r="F149" s="289"/>
      <c r="G149" s="287" t="str">
        <f t="shared" si="2"/>
        <v>Kein Zusatzplan</v>
      </c>
    </row>
    <row r="150" spans="1:7">
      <c r="A150" s="287"/>
      <c r="B150" s="287"/>
      <c r="C150" s="287"/>
      <c r="D150" s="288"/>
      <c r="E150" s="288"/>
      <c r="F150" s="289"/>
      <c r="G150" s="287" t="str">
        <f t="shared" si="2"/>
        <v>Kein Zusatzplan</v>
      </c>
    </row>
    <row r="151" spans="1:7">
      <c r="A151" s="287"/>
      <c r="B151" s="287"/>
      <c r="C151" s="287"/>
      <c r="D151" s="288"/>
      <c r="E151" s="288"/>
      <c r="F151" s="289"/>
      <c r="G151" s="287" t="str">
        <f t="shared" si="2"/>
        <v>Kein Zusatzplan</v>
      </c>
    </row>
    <row r="152" spans="1:7">
      <c r="A152" s="287"/>
      <c r="B152" s="287"/>
      <c r="C152" s="287"/>
      <c r="D152" s="288"/>
      <c r="E152" s="288"/>
      <c r="F152" s="289"/>
      <c r="G152" s="287" t="str">
        <f t="shared" si="2"/>
        <v>Kein Zusatzplan</v>
      </c>
    </row>
    <row r="153" spans="1:7">
      <c r="A153" s="287"/>
      <c r="B153" s="287"/>
      <c r="C153" s="287"/>
      <c r="D153" s="288"/>
      <c r="E153" s="288"/>
      <c r="F153" s="289"/>
      <c r="G153" s="287" t="str">
        <f t="shared" si="2"/>
        <v>Kein Zusatzplan</v>
      </c>
    </row>
    <row r="154" spans="1:7">
      <c r="A154" s="287"/>
      <c r="B154" s="287"/>
      <c r="C154" s="287"/>
      <c r="D154" s="288"/>
      <c r="E154" s="288"/>
      <c r="F154" s="289"/>
      <c r="G154" s="287" t="str">
        <f t="shared" si="2"/>
        <v>Kein Zusatzplan</v>
      </c>
    </row>
    <row r="155" spans="1:7">
      <c r="A155" s="287"/>
      <c r="B155" s="287"/>
      <c r="C155" s="287"/>
      <c r="D155" s="288"/>
      <c r="E155" s="288"/>
      <c r="F155" s="289"/>
      <c r="G155" s="287" t="str">
        <f t="shared" si="2"/>
        <v>Kein Zusatzplan</v>
      </c>
    </row>
    <row r="156" spans="1:7">
      <c r="A156" s="287"/>
      <c r="B156" s="287"/>
      <c r="C156" s="287"/>
      <c r="D156" s="288"/>
      <c r="E156" s="288"/>
      <c r="F156" s="289"/>
      <c r="G156" s="287" t="str">
        <f t="shared" si="2"/>
        <v>Kein Zusatzplan</v>
      </c>
    </row>
    <row r="157" spans="1:7">
      <c r="A157" s="287"/>
      <c r="B157" s="287"/>
      <c r="C157" s="287"/>
      <c r="D157" s="288"/>
      <c r="E157" s="288"/>
      <c r="F157" s="289"/>
      <c r="G157" s="287" t="str">
        <f t="shared" si="2"/>
        <v>Kein Zusatzplan</v>
      </c>
    </row>
    <row r="158" spans="1:7">
      <c r="A158" s="287"/>
      <c r="B158" s="287"/>
      <c r="C158" s="287"/>
      <c r="D158" s="288"/>
      <c r="E158" s="288"/>
      <c r="F158" s="289"/>
      <c r="G158" s="287" t="str">
        <f t="shared" si="2"/>
        <v>Kein Zusatzplan</v>
      </c>
    </row>
    <row r="159" spans="1:7">
      <c r="A159" s="287"/>
      <c r="B159" s="287"/>
      <c r="C159" s="287"/>
      <c r="D159" s="288"/>
      <c r="E159" s="288"/>
      <c r="F159" s="289"/>
      <c r="G159" s="287" t="str">
        <f t="shared" si="2"/>
        <v>Kein Zusatzplan</v>
      </c>
    </row>
    <row r="160" spans="1:7">
      <c r="A160" s="287"/>
      <c r="B160" s="287"/>
      <c r="C160" s="287"/>
      <c r="D160" s="288"/>
      <c r="E160" s="288"/>
      <c r="F160" s="289"/>
      <c r="G160" s="287" t="str">
        <f t="shared" si="2"/>
        <v>Kein Zusatzplan</v>
      </c>
    </row>
    <row r="161" spans="1:7">
      <c r="A161" s="287"/>
      <c r="B161" s="287"/>
      <c r="C161" s="287"/>
      <c r="D161" s="288"/>
      <c r="E161" s="288"/>
      <c r="F161" s="289"/>
      <c r="G161" s="287" t="str">
        <f t="shared" si="2"/>
        <v>Kein Zusatzplan</v>
      </c>
    </row>
    <row r="162" spans="1:7">
      <c r="A162" s="287"/>
      <c r="B162" s="287"/>
      <c r="C162" s="287"/>
      <c r="D162" s="288"/>
      <c r="E162" s="288"/>
      <c r="F162" s="289"/>
      <c r="G162" s="287" t="str">
        <f t="shared" si="2"/>
        <v>Kein Zusatzplan</v>
      </c>
    </row>
    <row r="163" spans="1:7">
      <c r="A163" s="287"/>
      <c r="B163" s="287"/>
      <c r="C163" s="287"/>
      <c r="D163" s="288"/>
      <c r="E163" s="288"/>
      <c r="F163" s="289"/>
      <c r="G163" s="287" t="str">
        <f t="shared" si="2"/>
        <v>Kein Zusatzplan</v>
      </c>
    </row>
    <row r="164" spans="1:7">
      <c r="A164" s="287"/>
      <c r="B164" s="287"/>
      <c r="C164" s="287"/>
      <c r="D164" s="288"/>
      <c r="E164" s="288"/>
      <c r="F164" s="289"/>
      <c r="G164" s="287" t="str">
        <f t="shared" si="2"/>
        <v>Kein Zusatzplan</v>
      </c>
    </row>
    <row r="165" spans="1:7">
      <c r="A165" s="287"/>
      <c r="B165" s="287"/>
      <c r="C165" s="287"/>
      <c r="D165" s="288"/>
      <c r="E165" s="288"/>
      <c r="F165" s="289"/>
      <c r="G165" s="287" t="str">
        <f t="shared" si="2"/>
        <v>Kein Zusatzplan</v>
      </c>
    </row>
    <row r="166" spans="1:7">
      <c r="A166" s="287"/>
      <c r="B166" s="287"/>
      <c r="C166" s="287"/>
      <c r="D166" s="288"/>
      <c r="E166" s="288"/>
      <c r="F166" s="289"/>
      <c r="G166" s="287" t="str">
        <f t="shared" si="2"/>
        <v>Kein Zusatzplan</v>
      </c>
    </row>
    <row r="167" spans="1:7">
      <c r="A167" s="287"/>
      <c r="B167" s="287"/>
      <c r="C167" s="287"/>
      <c r="D167" s="288"/>
      <c r="E167" s="288"/>
      <c r="F167" s="289"/>
      <c r="G167" s="287" t="str">
        <f t="shared" si="2"/>
        <v>Kein Zusatzplan</v>
      </c>
    </row>
    <row r="168" spans="1:7">
      <c r="A168" s="287"/>
      <c r="B168" s="287"/>
      <c r="C168" s="287"/>
      <c r="D168" s="288"/>
      <c r="E168" s="288"/>
      <c r="F168" s="289"/>
      <c r="G168" s="287" t="str">
        <f t="shared" si="2"/>
        <v>Kein Zusatzplan</v>
      </c>
    </row>
    <row r="169" spans="1:7">
      <c r="A169" s="287"/>
      <c r="B169" s="287"/>
      <c r="C169" s="287"/>
      <c r="D169" s="288"/>
      <c r="E169" s="288"/>
      <c r="F169" s="289"/>
      <c r="G169" s="287" t="str">
        <f t="shared" si="2"/>
        <v>Kein Zusatzplan</v>
      </c>
    </row>
    <row r="170" spans="1:7">
      <c r="A170" s="287"/>
      <c r="B170" s="287"/>
      <c r="C170" s="287"/>
      <c r="D170" s="288"/>
      <c r="E170" s="288"/>
      <c r="F170" s="289"/>
      <c r="G170" s="287" t="str">
        <f t="shared" si="2"/>
        <v>Kein Zusatzplan</v>
      </c>
    </row>
    <row r="171" spans="1:7">
      <c r="A171" s="287"/>
      <c r="B171" s="287"/>
      <c r="C171" s="287"/>
      <c r="D171" s="288"/>
      <c r="E171" s="288"/>
      <c r="F171" s="289"/>
      <c r="G171" s="287" t="str">
        <f t="shared" si="2"/>
        <v>Kein Zusatzplan</v>
      </c>
    </row>
    <row r="172" spans="1:7">
      <c r="A172" s="287"/>
      <c r="B172" s="287"/>
      <c r="C172" s="287"/>
      <c r="D172" s="288"/>
      <c r="E172" s="288"/>
      <c r="F172" s="289"/>
      <c r="G172" s="287" t="str">
        <f t="shared" si="2"/>
        <v>Kein Zusatzplan</v>
      </c>
    </row>
    <row r="173" spans="1:7">
      <c r="A173" s="287"/>
      <c r="B173" s="287"/>
      <c r="C173" s="287"/>
      <c r="D173" s="288"/>
      <c r="E173" s="288"/>
      <c r="F173" s="289"/>
      <c r="G173" s="287" t="str">
        <f t="shared" si="2"/>
        <v>Kein Zusatzplan</v>
      </c>
    </row>
    <row r="174" spans="1:7">
      <c r="A174" s="287"/>
      <c r="B174" s="287"/>
      <c r="C174" s="287"/>
      <c r="D174" s="288"/>
      <c r="E174" s="288"/>
      <c r="F174" s="289"/>
      <c r="G174" s="287" t="str">
        <f t="shared" si="2"/>
        <v>Kein Zusatzplan</v>
      </c>
    </row>
    <row r="175" spans="1:7">
      <c r="A175" s="287"/>
      <c r="B175" s="287"/>
      <c r="C175" s="287"/>
      <c r="D175" s="288"/>
      <c r="E175" s="288"/>
      <c r="F175" s="289"/>
      <c r="G175" s="287" t="str">
        <f t="shared" si="2"/>
        <v>Kein Zusatzplan</v>
      </c>
    </row>
    <row r="176" spans="1:7">
      <c r="A176" s="287"/>
      <c r="B176" s="287"/>
      <c r="C176" s="287"/>
      <c r="D176" s="288"/>
      <c r="E176" s="288"/>
      <c r="F176" s="289"/>
      <c r="G176" s="287" t="str">
        <f t="shared" si="2"/>
        <v>Kein Zusatzplan</v>
      </c>
    </row>
    <row r="177" spans="1:7">
      <c r="A177" s="287"/>
      <c r="B177" s="287"/>
      <c r="C177" s="287"/>
      <c r="D177" s="288"/>
      <c r="E177" s="288"/>
      <c r="F177" s="289"/>
      <c r="G177" s="287" t="str">
        <f t="shared" si="2"/>
        <v>Kein Zusatzplan</v>
      </c>
    </row>
    <row r="178" spans="1:7">
      <c r="A178" s="287"/>
      <c r="B178" s="287"/>
      <c r="C178" s="287"/>
      <c r="D178" s="288"/>
      <c r="E178" s="288"/>
      <c r="F178" s="289"/>
      <c r="G178" s="287" t="str">
        <f t="shared" si="2"/>
        <v>Kein Zusatzplan</v>
      </c>
    </row>
    <row r="179" spans="1:7">
      <c r="A179" s="287"/>
      <c r="B179" s="287"/>
      <c r="C179" s="287"/>
      <c r="D179" s="288"/>
      <c r="E179" s="288"/>
      <c r="F179" s="289"/>
      <c r="G179" s="287" t="str">
        <f t="shared" si="2"/>
        <v>Kein Zusatzplan</v>
      </c>
    </row>
    <row r="180" spans="1:7">
      <c r="A180" s="287"/>
      <c r="B180" s="287"/>
      <c r="C180" s="287"/>
      <c r="D180" s="288"/>
      <c r="E180" s="288"/>
      <c r="F180" s="289"/>
      <c r="G180" s="287" t="str">
        <f t="shared" si="2"/>
        <v>Kein Zusatzplan</v>
      </c>
    </row>
    <row r="181" spans="1:7">
      <c r="A181" s="287"/>
      <c r="B181" s="287"/>
      <c r="C181" s="287"/>
      <c r="D181" s="288"/>
      <c r="E181" s="288"/>
      <c r="F181" s="289"/>
      <c r="G181" s="287" t="str">
        <f t="shared" si="2"/>
        <v>Kein Zusatzplan</v>
      </c>
    </row>
    <row r="182" spans="1:7">
      <c r="A182" s="287"/>
      <c r="B182" s="287"/>
      <c r="C182" s="287"/>
      <c r="D182" s="288"/>
      <c r="E182" s="288"/>
      <c r="F182" s="289"/>
      <c r="G182" s="287" t="str">
        <f t="shared" si="2"/>
        <v>Kein Zusatzplan</v>
      </c>
    </row>
    <row r="183" spans="1:7">
      <c r="A183" s="287"/>
      <c r="B183" s="287"/>
      <c r="C183" s="287"/>
      <c r="D183" s="288"/>
      <c r="E183" s="288"/>
      <c r="F183" s="289"/>
      <c r="G183" s="287" t="str">
        <f t="shared" si="2"/>
        <v>Kein Zusatzplan</v>
      </c>
    </row>
    <row r="184" spans="1:7">
      <c r="A184" s="287"/>
      <c r="B184" s="287"/>
      <c r="C184" s="287"/>
      <c r="D184" s="288"/>
      <c r="E184" s="288"/>
      <c r="F184" s="289"/>
      <c r="G184" s="287" t="str">
        <f t="shared" si="2"/>
        <v>Kein Zusatzplan</v>
      </c>
    </row>
    <row r="185" spans="1:7">
      <c r="A185" s="287"/>
      <c r="B185" s="287"/>
      <c r="C185" s="287"/>
      <c r="D185" s="288"/>
      <c r="E185" s="288"/>
      <c r="F185" s="289"/>
      <c r="G185" s="287" t="str">
        <f t="shared" si="2"/>
        <v>Kein Zusatzplan</v>
      </c>
    </row>
    <row r="186" spans="1:7">
      <c r="A186" s="287"/>
      <c r="B186" s="287"/>
      <c r="C186" s="287"/>
      <c r="D186" s="288"/>
      <c r="E186" s="288"/>
      <c r="F186" s="289"/>
      <c r="G186" s="287" t="str">
        <f t="shared" si="2"/>
        <v>Kein Zusatzplan</v>
      </c>
    </row>
    <row r="187" spans="1:7">
      <c r="A187" s="287"/>
      <c r="B187" s="287"/>
      <c r="C187" s="287"/>
      <c r="D187" s="288"/>
      <c r="E187" s="288"/>
      <c r="F187" s="289"/>
      <c r="G187" s="287" t="str">
        <f t="shared" si="2"/>
        <v>Kein Zusatzplan</v>
      </c>
    </row>
    <row r="188" spans="1:7">
      <c r="A188" s="287"/>
      <c r="B188" s="287"/>
      <c r="C188" s="287"/>
      <c r="D188" s="288"/>
      <c r="E188" s="288"/>
      <c r="F188" s="289"/>
      <c r="G188" s="287" t="str">
        <f t="shared" si="2"/>
        <v>Kein Zusatzplan</v>
      </c>
    </row>
    <row r="189" spans="1:7">
      <c r="A189" s="287"/>
      <c r="B189" s="287"/>
      <c r="C189" s="287"/>
      <c r="D189" s="288"/>
      <c r="E189" s="288"/>
      <c r="F189" s="289"/>
      <c r="G189" s="287" t="str">
        <f t="shared" si="2"/>
        <v>Kein Zusatzplan</v>
      </c>
    </row>
    <row r="190" spans="1:7">
      <c r="A190" s="287"/>
      <c r="B190" s="287"/>
      <c r="C190" s="287"/>
      <c r="D190" s="288"/>
      <c r="E190" s="288"/>
      <c r="F190" s="289"/>
      <c r="G190" s="287" t="str">
        <f t="shared" si="2"/>
        <v>Kein Zusatzplan</v>
      </c>
    </row>
    <row r="191" spans="1:7">
      <c r="A191" s="287"/>
      <c r="B191" s="287"/>
      <c r="C191" s="287"/>
      <c r="D191" s="288"/>
      <c r="E191" s="288"/>
      <c r="F191" s="289"/>
      <c r="G191" s="287" t="str">
        <f t="shared" si="2"/>
        <v>Kein Zusatzplan</v>
      </c>
    </row>
    <row r="192" spans="1:7">
      <c r="A192" s="287"/>
      <c r="B192" s="287"/>
      <c r="C192" s="287"/>
      <c r="D192" s="288"/>
      <c r="E192" s="288"/>
      <c r="F192" s="289"/>
      <c r="G192" s="287" t="str">
        <f t="shared" si="2"/>
        <v>Kein Zusatzplan</v>
      </c>
    </row>
    <row r="193" spans="1:7">
      <c r="A193" s="287"/>
      <c r="B193" s="287"/>
      <c r="C193" s="287"/>
      <c r="D193" s="288"/>
      <c r="E193" s="288"/>
      <c r="F193" s="289"/>
      <c r="G193" s="287" t="str">
        <f t="shared" si="2"/>
        <v>Kein Zusatzplan</v>
      </c>
    </row>
    <row r="194" spans="1:7">
      <c r="A194" s="287"/>
      <c r="B194" s="287"/>
      <c r="C194" s="287"/>
      <c r="D194" s="288"/>
      <c r="E194" s="288"/>
      <c r="F194" s="289"/>
      <c r="G194" s="287" t="str">
        <f t="shared" si="2"/>
        <v>Kein Zusatzplan</v>
      </c>
    </row>
    <row r="195" spans="1:7">
      <c r="A195" s="287"/>
      <c r="B195" s="287"/>
      <c r="C195" s="287"/>
      <c r="D195" s="288"/>
      <c r="E195" s="288"/>
      <c r="F195" s="289"/>
      <c r="G195" s="287" t="str">
        <f t="shared" si="2"/>
        <v>Kein Zusatzplan</v>
      </c>
    </row>
    <row r="196" spans="1:7">
      <c r="A196" s="287"/>
      <c r="B196" s="287"/>
      <c r="C196" s="287"/>
      <c r="D196" s="288"/>
      <c r="E196" s="288"/>
      <c r="F196" s="289"/>
      <c r="G196" s="287" t="str">
        <f t="shared" si="2"/>
        <v>Kein Zusatzplan</v>
      </c>
    </row>
    <row r="197" spans="1:7">
      <c r="A197" s="287"/>
      <c r="B197" s="287"/>
      <c r="C197" s="287"/>
      <c r="D197" s="288"/>
      <c r="E197" s="288"/>
      <c r="F197" s="289"/>
      <c r="G197" s="287" t="str">
        <f t="shared" si="2"/>
        <v>Kein Zusatzplan</v>
      </c>
    </row>
    <row r="198" spans="1:7">
      <c r="A198" s="287"/>
      <c r="B198" s="287"/>
      <c r="C198" s="287"/>
      <c r="D198" s="288"/>
      <c r="E198" s="288"/>
      <c r="F198" s="289"/>
      <c r="G198" s="287" t="str">
        <f t="shared" si="2"/>
        <v>Kein Zusatzplan</v>
      </c>
    </row>
    <row r="199" spans="1:7">
      <c r="A199" s="287"/>
      <c r="B199" s="287"/>
      <c r="C199" s="287"/>
      <c r="D199" s="288"/>
      <c r="E199" s="288"/>
      <c r="F199" s="289"/>
      <c r="G199" s="287" t="str">
        <f t="shared" si="2"/>
        <v>Kein Zusatzplan</v>
      </c>
    </row>
    <row r="200" spans="1:7">
      <c r="A200" s="287"/>
      <c r="B200" s="287"/>
      <c r="C200" s="287"/>
      <c r="D200" s="288"/>
      <c r="E200" s="288"/>
      <c r="F200" s="289"/>
      <c r="G200" s="287" t="str">
        <f t="shared" si="2"/>
        <v>Kein Zusatzplan</v>
      </c>
    </row>
    <row r="201" spans="1:7">
      <c r="A201" s="287"/>
      <c r="B201" s="287"/>
      <c r="C201" s="287"/>
      <c r="D201" s="288"/>
      <c r="E201" s="288"/>
      <c r="F201" s="289"/>
      <c r="G201" s="287" t="str">
        <f t="shared" si="2"/>
        <v>Kein Zusatzplan</v>
      </c>
    </row>
    <row r="202" spans="1:7">
      <c r="A202" s="287"/>
      <c r="B202" s="287"/>
      <c r="C202" s="287"/>
      <c r="D202" s="288"/>
      <c r="E202" s="288"/>
      <c r="F202" s="289"/>
      <c r="G202" s="287" t="str">
        <f t="shared" si="2"/>
        <v>Kein Zusatzplan</v>
      </c>
    </row>
    <row r="203" spans="1:7">
      <c r="A203" s="287"/>
      <c r="B203" s="287"/>
      <c r="C203" s="287"/>
      <c r="D203" s="288"/>
      <c r="E203" s="288"/>
      <c r="F203" s="289"/>
      <c r="G203" s="287" t="str">
        <f t="shared" si="2"/>
        <v>Kein Zusatzplan</v>
      </c>
    </row>
    <row r="204" spans="1:7">
      <c r="A204" s="287"/>
      <c r="B204" s="287"/>
      <c r="C204" s="287"/>
      <c r="D204" s="288"/>
      <c r="E204" s="288"/>
      <c r="F204" s="289"/>
      <c r="G204" s="287" t="str">
        <f t="shared" ref="G204:G267" si="3">be_zusatzplan</f>
        <v>Kein Zusatzplan</v>
      </c>
    </row>
    <row r="205" spans="1:7">
      <c r="A205" s="287"/>
      <c r="B205" s="287"/>
      <c r="C205" s="287"/>
      <c r="D205" s="288"/>
      <c r="E205" s="288"/>
      <c r="F205" s="289"/>
      <c r="G205" s="287" t="str">
        <f t="shared" si="3"/>
        <v>Kein Zusatzplan</v>
      </c>
    </row>
    <row r="206" spans="1:7">
      <c r="A206" s="287"/>
      <c r="B206" s="287"/>
      <c r="C206" s="287"/>
      <c r="D206" s="288"/>
      <c r="E206" s="288"/>
      <c r="F206" s="289"/>
      <c r="G206" s="287" t="str">
        <f t="shared" si="3"/>
        <v>Kein Zusatzplan</v>
      </c>
    </row>
    <row r="207" spans="1:7">
      <c r="A207" s="287"/>
      <c r="B207" s="287"/>
      <c r="C207" s="287"/>
      <c r="D207" s="288"/>
      <c r="E207" s="288"/>
      <c r="F207" s="289"/>
      <c r="G207" s="287" t="str">
        <f t="shared" si="3"/>
        <v>Kein Zusatzplan</v>
      </c>
    </row>
    <row r="208" spans="1:7">
      <c r="A208" s="287"/>
      <c r="B208" s="287"/>
      <c r="C208" s="287"/>
      <c r="D208" s="288"/>
      <c r="E208" s="288"/>
      <c r="F208" s="289"/>
      <c r="G208" s="287" t="str">
        <f t="shared" si="3"/>
        <v>Kein Zusatzplan</v>
      </c>
    </row>
    <row r="209" spans="1:7">
      <c r="A209" s="287"/>
      <c r="B209" s="287"/>
      <c r="C209" s="287"/>
      <c r="D209" s="288"/>
      <c r="E209" s="288"/>
      <c r="F209" s="289"/>
      <c r="G209" s="287" t="str">
        <f t="shared" si="3"/>
        <v>Kein Zusatzplan</v>
      </c>
    </row>
    <row r="210" spans="1:7">
      <c r="A210" s="287"/>
      <c r="B210" s="287"/>
      <c r="C210" s="287"/>
      <c r="D210" s="288"/>
      <c r="E210" s="288"/>
      <c r="F210" s="289"/>
      <c r="G210" s="287" t="str">
        <f t="shared" si="3"/>
        <v>Kein Zusatzplan</v>
      </c>
    </row>
    <row r="211" spans="1:7">
      <c r="A211" s="287"/>
      <c r="B211" s="287"/>
      <c r="C211" s="287"/>
      <c r="D211" s="288"/>
      <c r="E211" s="288"/>
      <c r="F211" s="289"/>
      <c r="G211" s="287" t="str">
        <f t="shared" si="3"/>
        <v>Kein Zusatzplan</v>
      </c>
    </row>
    <row r="212" spans="1:7">
      <c r="A212" s="287"/>
      <c r="B212" s="287"/>
      <c r="C212" s="287"/>
      <c r="D212" s="288"/>
      <c r="E212" s="288"/>
      <c r="F212" s="289"/>
      <c r="G212" s="287" t="str">
        <f t="shared" si="3"/>
        <v>Kein Zusatzplan</v>
      </c>
    </row>
    <row r="213" spans="1:7">
      <c r="A213" s="287"/>
      <c r="B213" s="287"/>
      <c r="C213" s="287"/>
      <c r="D213" s="288"/>
      <c r="E213" s="288"/>
      <c r="F213" s="289"/>
      <c r="G213" s="287" t="str">
        <f t="shared" si="3"/>
        <v>Kein Zusatzplan</v>
      </c>
    </row>
    <row r="214" spans="1:7">
      <c r="A214" s="287"/>
      <c r="B214" s="287"/>
      <c r="C214" s="287"/>
      <c r="D214" s="288"/>
      <c r="E214" s="288"/>
      <c r="F214" s="289"/>
      <c r="G214" s="287" t="str">
        <f t="shared" si="3"/>
        <v>Kein Zusatzplan</v>
      </c>
    </row>
    <row r="215" spans="1:7">
      <c r="A215" s="287"/>
      <c r="B215" s="287"/>
      <c r="C215" s="287"/>
      <c r="D215" s="288"/>
      <c r="E215" s="288"/>
      <c r="F215" s="289"/>
      <c r="G215" s="287" t="str">
        <f t="shared" si="3"/>
        <v>Kein Zusatzplan</v>
      </c>
    </row>
    <row r="216" spans="1:7">
      <c r="A216" s="287"/>
      <c r="B216" s="287"/>
      <c r="C216" s="287"/>
      <c r="D216" s="288"/>
      <c r="E216" s="288"/>
      <c r="F216" s="289"/>
      <c r="G216" s="287" t="str">
        <f t="shared" si="3"/>
        <v>Kein Zusatzplan</v>
      </c>
    </row>
    <row r="217" spans="1:7">
      <c r="A217" s="287"/>
      <c r="B217" s="287"/>
      <c r="C217" s="287"/>
      <c r="D217" s="288"/>
      <c r="E217" s="288"/>
      <c r="F217" s="289"/>
      <c r="G217" s="287" t="str">
        <f t="shared" si="3"/>
        <v>Kein Zusatzplan</v>
      </c>
    </row>
    <row r="218" spans="1:7">
      <c r="A218" s="287"/>
      <c r="B218" s="287"/>
      <c r="C218" s="287"/>
      <c r="D218" s="288"/>
      <c r="E218" s="288"/>
      <c r="F218" s="289"/>
      <c r="G218" s="287" t="str">
        <f t="shared" si="3"/>
        <v>Kein Zusatzplan</v>
      </c>
    </row>
    <row r="219" spans="1:7">
      <c r="A219" s="287"/>
      <c r="B219" s="287"/>
      <c r="C219" s="287"/>
      <c r="D219" s="288"/>
      <c r="E219" s="288"/>
      <c r="F219" s="289"/>
      <c r="G219" s="287" t="str">
        <f t="shared" si="3"/>
        <v>Kein Zusatzplan</v>
      </c>
    </row>
    <row r="220" spans="1:7">
      <c r="A220" s="287"/>
      <c r="B220" s="287"/>
      <c r="C220" s="287"/>
      <c r="D220" s="288"/>
      <c r="E220" s="288"/>
      <c r="F220" s="289"/>
      <c r="G220" s="287" t="str">
        <f t="shared" si="3"/>
        <v>Kein Zusatzplan</v>
      </c>
    </row>
    <row r="221" spans="1:7">
      <c r="A221" s="287"/>
      <c r="B221" s="287"/>
      <c r="C221" s="287"/>
      <c r="D221" s="288"/>
      <c r="E221" s="288"/>
      <c r="F221" s="289"/>
      <c r="G221" s="287" t="str">
        <f t="shared" si="3"/>
        <v>Kein Zusatzplan</v>
      </c>
    </row>
    <row r="222" spans="1:7">
      <c r="A222" s="287"/>
      <c r="B222" s="287"/>
      <c r="C222" s="287"/>
      <c r="D222" s="288"/>
      <c r="E222" s="288"/>
      <c r="F222" s="289"/>
      <c r="G222" s="287" t="str">
        <f t="shared" si="3"/>
        <v>Kein Zusatzplan</v>
      </c>
    </row>
    <row r="223" spans="1:7">
      <c r="A223" s="287"/>
      <c r="B223" s="287"/>
      <c r="C223" s="287"/>
      <c r="D223" s="288"/>
      <c r="E223" s="288"/>
      <c r="F223" s="289"/>
      <c r="G223" s="287" t="str">
        <f t="shared" si="3"/>
        <v>Kein Zusatzplan</v>
      </c>
    </row>
    <row r="224" spans="1:7">
      <c r="A224" s="287"/>
      <c r="B224" s="287"/>
      <c r="C224" s="287"/>
      <c r="D224" s="288"/>
      <c r="E224" s="288"/>
      <c r="F224" s="289"/>
      <c r="G224" s="287" t="str">
        <f t="shared" si="3"/>
        <v>Kein Zusatzplan</v>
      </c>
    </row>
    <row r="225" spans="1:7">
      <c r="A225" s="287"/>
      <c r="B225" s="287"/>
      <c r="C225" s="287"/>
      <c r="D225" s="288"/>
      <c r="E225" s="288"/>
      <c r="F225" s="289"/>
      <c r="G225" s="287" t="str">
        <f t="shared" si="3"/>
        <v>Kein Zusatzplan</v>
      </c>
    </row>
    <row r="226" spans="1:7">
      <c r="A226" s="287"/>
      <c r="B226" s="287"/>
      <c r="C226" s="287"/>
      <c r="D226" s="288"/>
      <c r="E226" s="288"/>
      <c r="F226" s="289"/>
      <c r="G226" s="287" t="str">
        <f t="shared" si="3"/>
        <v>Kein Zusatzplan</v>
      </c>
    </row>
    <row r="227" spans="1:7">
      <c r="A227" s="287"/>
      <c r="B227" s="287"/>
      <c r="C227" s="287"/>
      <c r="D227" s="288"/>
      <c r="E227" s="288"/>
      <c r="F227" s="289"/>
      <c r="G227" s="287" t="str">
        <f t="shared" si="3"/>
        <v>Kein Zusatzplan</v>
      </c>
    </row>
    <row r="228" spans="1:7">
      <c r="A228" s="287"/>
      <c r="B228" s="287"/>
      <c r="C228" s="287"/>
      <c r="D228" s="288"/>
      <c r="E228" s="288"/>
      <c r="F228" s="289"/>
      <c r="G228" s="287" t="str">
        <f t="shared" si="3"/>
        <v>Kein Zusatzplan</v>
      </c>
    </row>
    <row r="229" spans="1:7">
      <c r="A229" s="287"/>
      <c r="B229" s="287"/>
      <c r="C229" s="287"/>
      <c r="D229" s="288"/>
      <c r="E229" s="288"/>
      <c r="F229" s="289"/>
      <c r="G229" s="287" t="str">
        <f t="shared" si="3"/>
        <v>Kein Zusatzplan</v>
      </c>
    </row>
    <row r="230" spans="1:7">
      <c r="A230" s="287"/>
      <c r="B230" s="287"/>
      <c r="C230" s="287"/>
      <c r="D230" s="288"/>
      <c r="E230" s="288"/>
      <c r="F230" s="289"/>
      <c r="G230" s="287" t="str">
        <f t="shared" si="3"/>
        <v>Kein Zusatzplan</v>
      </c>
    </row>
    <row r="231" spans="1:7">
      <c r="A231" s="287"/>
      <c r="B231" s="287"/>
      <c r="C231" s="287"/>
      <c r="D231" s="288"/>
      <c r="E231" s="288"/>
      <c r="F231" s="289"/>
      <c r="G231" s="287" t="str">
        <f t="shared" si="3"/>
        <v>Kein Zusatzplan</v>
      </c>
    </row>
    <row r="232" spans="1:7">
      <c r="A232" s="287"/>
      <c r="B232" s="287"/>
      <c r="C232" s="287"/>
      <c r="D232" s="288"/>
      <c r="E232" s="288"/>
      <c r="F232" s="289"/>
      <c r="G232" s="287" t="str">
        <f t="shared" si="3"/>
        <v>Kein Zusatzplan</v>
      </c>
    </row>
    <row r="233" spans="1:7">
      <c r="A233" s="287"/>
      <c r="B233" s="287"/>
      <c r="C233" s="287"/>
      <c r="D233" s="288"/>
      <c r="E233" s="288"/>
      <c r="F233" s="289"/>
      <c r="G233" s="287" t="str">
        <f t="shared" si="3"/>
        <v>Kein Zusatzplan</v>
      </c>
    </row>
    <row r="234" spans="1:7">
      <c r="A234" s="287"/>
      <c r="B234" s="287"/>
      <c r="C234" s="287"/>
      <c r="D234" s="288"/>
      <c r="E234" s="288"/>
      <c r="F234" s="289"/>
      <c r="G234" s="287" t="str">
        <f t="shared" si="3"/>
        <v>Kein Zusatzplan</v>
      </c>
    </row>
    <row r="235" spans="1:7">
      <c r="A235" s="287"/>
      <c r="B235" s="287"/>
      <c r="C235" s="287"/>
      <c r="D235" s="288"/>
      <c r="E235" s="288"/>
      <c r="F235" s="289"/>
      <c r="G235" s="287" t="str">
        <f t="shared" si="3"/>
        <v>Kein Zusatzplan</v>
      </c>
    </row>
    <row r="236" spans="1:7">
      <c r="A236" s="287"/>
      <c r="B236" s="287"/>
      <c r="C236" s="287"/>
      <c r="D236" s="288"/>
      <c r="E236" s="288"/>
      <c r="F236" s="289"/>
      <c r="G236" s="287" t="str">
        <f t="shared" si="3"/>
        <v>Kein Zusatzplan</v>
      </c>
    </row>
    <row r="237" spans="1:7">
      <c r="A237" s="287"/>
      <c r="B237" s="287"/>
      <c r="C237" s="287"/>
      <c r="D237" s="288"/>
      <c r="E237" s="288"/>
      <c r="F237" s="289"/>
      <c r="G237" s="287" t="str">
        <f t="shared" si="3"/>
        <v>Kein Zusatzplan</v>
      </c>
    </row>
    <row r="238" spans="1:7">
      <c r="A238" s="287"/>
      <c r="B238" s="287"/>
      <c r="C238" s="287"/>
      <c r="D238" s="288"/>
      <c r="E238" s="288"/>
      <c r="F238" s="289"/>
      <c r="G238" s="287" t="str">
        <f t="shared" si="3"/>
        <v>Kein Zusatzplan</v>
      </c>
    </row>
    <row r="239" spans="1:7">
      <c r="A239" s="287"/>
      <c r="B239" s="287"/>
      <c r="C239" s="287"/>
      <c r="D239" s="288"/>
      <c r="E239" s="288"/>
      <c r="F239" s="289"/>
      <c r="G239" s="287" t="str">
        <f t="shared" si="3"/>
        <v>Kein Zusatzplan</v>
      </c>
    </row>
    <row r="240" spans="1:7">
      <c r="A240" s="287"/>
      <c r="B240" s="287"/>
      <c r="C240" s="287"/>
      <c r="D240" s="288"/>
      <c r="E240" s="288"/>
      <c r="F240" s="289"/>
      <c r="G240" s="287" t="str">
        <f t="shared" si="3"/>
        <v>Kein Zusatzplan</v>
      </c>
    </row>
    <row r="241" spans="1:7">
      <c r="A241" s="287"/>
      <c r="B241" s="287"/>
      <c r="C241" s="287"/>
      <c r="D241" s="288"/>
      <c r="E241" s="288"/>
      <c r="F241" s="289"/>
      <c r="G241" s="287" t="str">
        <f t="shared" si="3"/>
        <v>Kein Zusatzplan</v>
      </c>
    </row>
    <row r="242" spans="1:7">
      <c r="A242" s="287"/>
      <c r="B242" s="287"/>
      <c r="C242" s="287"/>
      <c r="D242" s="288"/>
      <c r="E242" s="288"/>
      <c r="F242" s="289"/>
      <c r="G242" s="287" t="str">
        <f t="shared" si="3"/>
        <v>Kein Zusatzplan</v>
      </c>
    </row>
    <row r="243" spans="1:7">
      <c r="A243" s="287"/>
      <c r="B243" s="287"/>
      <c r="C243" s="287"/>
      <c r="D243" s="288"/>
      <c r="E243" s="288"/>
      <c r="F243" s="289"/>
      <c r="G243" s="287" t="str">
        <f t="shared" si="3"/>
        <v>Kein Zusatzplan</v>
      </c>
    </row>
    <row r="244" spans="1:7">
      <c r="A244" s="287"/>
      <c r="B244" s="287"/>
      <c r="C244" s="287"/>
      <c r="D244" s="288"/>
      <c r="E244" s="288"/>
      <c r="F244" s="289"/>
      <c r="G244" s="287" t="str">
        <f t="shared" si="3"/>
        <v>Kein Zusatzplan</v>
      </c>
    </row>
    <row r="245" spans="1:7">
      <c r="A245" s="287"/>
      <c r="B245" s="287"/>
      <c r="C245" s="287"/>
      <c r="D245" s="288"/>
      <c r="E245" s="288"/>
      <c r="F245" s="289"/>
      <c r="G245" s="287" t="str">
        <f t="shared" si="3"/>
        <v>Kein Zusatzplan</v>
      </c>
    </row>
    <row r="246" spans="1:7">
      <c r="A246" s="287"/>
      <c r="B246" s="287"/>
      <c r="C246" s="287"/>
      <c r="D246" s="288"/>
      <c r="E246" s="288"/>
      <c r="F246" s="289"/>
      <c r="G246" s="287" t="str">
        <f t="shared" si="3"/>
        <v>Kein Zusatzplan</v>
      </c>
    </row>
    <row r="247" spans="1:7">
      <c r="A247" s="287"/>
      <c r="B247" s="287"/>
      <c r="C247" s="287"/>
      <c r="D247" s="288"/>
      <c r="E247" s="288"/>
      <c r="F247" s="289"/>
      <c r="G247" s="287" t="str">
        <f t="shared" si="3"/>
        <v>Kein Zusatzplan</v>
      </c>
    </row>
    <row r="248" spans="1:7">
      <c r="A248" s="287"/>
      <c r="B248" s="287"/>
      <c r="C248" s="287"/>
      <c r="D248" s="288"/>
      <c r="E248" s="288"/>
      <c r="F248" s="289"/>
      <c r="G248" s="287" t="str">
        <f t="shared" si="3"/>
        <v>Kein Zusatzplan</v>
      </c>
    </row>
    <row r="249" spans="1:7">
      <c r="A249" s="287"/>
      <c r="B249" s="287"/>
      <c r="C249" s="287"/>
      <c r="D249" s="288"/>
      <c r="E249" s="288"/>
      <c r="F249" s="289"/>
      <c r="G249" s="287" t="str">
        <f t="shared" si="3"/>
        <v>Kein Zusatzplan</v>
      </c>
    </row>
    <row r="250" spans="1:7">
      <c r="A250" s="287"/>
      <c r="B250" s="287"/>
      <c r="C250" s="287"/>
      <c r="D250" s="288"/>
      <c r="E250" s="288"/>
      <c r="F250" s="289"/>
      <c r="G250" s="287" t="str">
        <f t="shared" si="3"/>
        <v>Kein Zusatzplan</v>
      </c>
    </row>
    <row r="251" spans="1:7">
      <c r="A251" s="287"/>
      <c r="B251" s="287"/>
      <c r="C251" s="287"/>
      <c r="D251" s="288"/>
      <c r="E251" s="288"/>
      <c r="F251" s="289"/>
      <c r="G251" s="287" t="str">
        <f t="shared" si="3"/>
        <v>Kein Zusatzplan</v>
      </c>
    </row>
    <row r="252" spans="1:7">
      <c r="A252" s="287"/>
      <c r="B252" s="287"/>
      <c r="C252" s="287"/>
      <c r="D252" s="288"/>
      <c r="E252" s="288"/>
      <c r="F252" s="289"/>
      <c r="G252" s="287" t="str">
        <f t="shared" si="3"/>
        <v>Kein Zusatzplan</v>
      </c>
    </row>
    <row r="253" spans="1:7">
      <c r="A253" s="287"/>
      <c r="B253" s="287"/>
      <c r="C253" s="287"/>
      <c r="D253" s="288"/>
      <c r="E253" s="288"/>
      <c r="F253" s="289"/>
      <c r="G253" s="287" t="str">
        <f t="shared" si="3"/>
        <v>Kein Zusatzplan</v>
      </c>
    </row>
    <row r="254" spans="1:7">
      <c r="A254" s="287"/>
      <c r="B254" s="287"/>
      <c r="C254" s="287"/>
      <c r="D254" s="288"/>
      <c r="E254" s="288"/>
      <c r="F254" s="289"/>
      <c r="G254" s="287" t="str">
        <f t="shared" si="3"/>
        <v>Kein Zusatzplan</v>
      </c>
    </row>
    <row r="255" spans="1:7">
      <c r="A255" s="287"/>
      <c r="B255" s="287"/>
      <c r="C255" s="287"/>
      <c r="D255" s="288"/>
      <c r="E255" s="288"/>
      <c r="F255" s="289"/>
      <c r="G255" s="287" t="str">
        <f t="shared" si="3"/>
        <v>Kein Zusatzplan</v>
      </c>
    </row>
    <row r="256" spans="1:7">
      <c r="A256" s="287"/>
      <c r="B256" s="287"/>
      <c r="C256" s="287"/>
      <c r="D256" s="288"/>
      <c r="E256" s="288"/>
      <c r="F256" s="289"/>
      <c r="G256" s="287" t="str">
        <f t="shared" si="3"/>
        <v>Kein Zusatzplan</v>
      </c>
    </row>
    <row r="257" spans="1:7">
      <c r="A257" s="287"/>
      <c r="B257" s="287"/>
      <c r="C257" s="287"/>
      <c r="D257" s="288"/>
      <c r="E257" s="288"/>
      <c r="F257" s="289"/>
      <c r="G257" s="287" t="str">
        <f t="shared" si="3"/>
        <v>Kein Zusatzplan</v>
      </c>
    </row>
    <row r="258" spans="1:7">
      <c r="A258" s="287"/>
      <c r="B258" s="287"/>
      <c r="C258" s="287"/>
      <c r="D258" s="288"/>
      <c r="E258" s="288"/>
      <c r="F258" s="289"/>
      <c r="G258" s="287" t="str">
        <f t="shared" si="3"/>
        <v>Kein Zusatzplan</v>
      </c>
    </row>
    <row r="259" spans="1:7">
      <c r="A259" s="287"/>
      <c r="B259" s="287"/>
      <c r="C259" s="287"/>
      <c r="D259" s="288"/>
      <c r="E259" s="288"/>
      <c r="F259" s="289"/>
      <c r="G259" s="287" t="str">
        <f t="shared" si="3"/>
        <v>Kein Zusatzplan</v>
      </c>
    </row>
    <row r="260" spans="1:7">
      <c r="A260" s="287"/>
      <c r="B260" s="287"/>
      <c r="C260" s="287"/>
      <c r="D260" s="288"/>
      <c r="E260" s="288"/>
      <c r="F260" s="289"/>
      <c r="G260" s="287" t="str">
        <f t="shared" si="3"/>
        <v>Kein Zusatzplan</v>
      </c>
    </row>
    <row r="261" spans="1:7">
      <c r="A261" s="287"/>
      <c r="B261" s="287"/>
      <c r="C261" s="287"/>
      <c r="D261" s="288"/>
      <c r="E261" s="288"/>
      <c r="F261" s="289"/>
      <c r="G261" s="287" t="str">
        <f t="shared" si="3"/>
        <v>Kein Zusatzplan</v>
      </c>
    </row>
    <row r="262" spans="1:7">
      <c r="A262" s="287"/>
      <c r="B262" s="287"/>
      <c r="C262" s="287"/>
      <c r="D262" s="288"/>
      <c r="E262" s="288"/>
      <c r="F262" s="289"/>
      <c r="G262" s="287" t="str">
        <f t="shared" si="3"/>
        <v>Kein Zusatzplan</v>
      </c>
    </row>
    <row r="263" spans="1:7">
      <c r="A263" s="287"/>
      <c r="B263" s="287"/>
      <c r="C263" s="287"/>
      <c r="D263" s="288"/>
      <c r="E263" s="288"/>
      <c r="F263" s="289"/>
      <c r="G263" s="287" t="str">
        <f t="shared" si="3"/>
        <v>Kein Zusatzplan</v>
      </c>
    </row>
    <row r="264" spans="1:7">
      <c r="A264" s="287"/>
      <c r="B264" s="287"/>
      <c r="C264" s="287"/>
      <c r="D264" s="288"/>
      <c r="E264" s="288"/>
      <c r="F264" s="289"/>
      <c r="G264" s="287" t="str">
        <f t="shared" si="3"/>
        <v>Kein Zusatzplan</v>
      </c>
    </row>
    <row r="265" spans="1:7">
      <c r="A265" s="287"/>
      <c r="B265" s="287"/>
      <c r="C265" s="287"/>
      <c r="D265" s="288"/>
      <c r="E265" s="288"/>
      <c r="F265" s="289"/>
      <c r="G265" s="287" t="str">
        <f t="shared" si="3"/>
        <v>Kein Zusatzplan</v>
      </c>
    </row>
    <row r="266" spans="1:7">
      <c r="A266" s="287"/>
      <c r="B266" s="287"/>
      <c r="C266" s="287"/>
      <c r="D266" s="288"/>
      <c r="E266" s="288"/>
      <c r="F266" s="289"/>
      <c r="G266" s="287" t="str">
        <f t="shared" si="3"/>
        <v>Kein Zusatzplan</v>
      </c>
    </row>
    <row r="267" spans="1:7">
      <c r="A267" s="287"/>
      <c r="B267" s="287"/>
      <c r="C267" s="287"/>
      <c r="D267" s="288"/>
      <c r="E267" s="288"/>
      <c r="F267" s="289"/>
      <c r="G267" s="287" t="str">
        <f t="shared" si="3"/>
        <v>Kein Zusatzplan</v>
      </c>
    </row>
    <row r="268" spans="1:7">
      <c r="A268" s="287"/>
      <c r="B268" s="287"/>
      <c r="C268" s="287"/>
      <c r="D268" s="288"/>
      <c r="E268" s="288"/>
      <c r="F268" s="289"/>
      <c r="G268" s="287" t="str">
        <f t="shared" ref="G268:G331" si="4">be_zusatzplan</f>
        <v>Kein Zusatzplan</v>
      </c>
    </row>
    <row r="269" spans="1:7">
      <c r="A269" s="287"/>
      <c r="B269" s="287"/>
      <c r="C269" s="287"/>
      <c r="D269" s="288"/>
      <c r="E269" s="288"/>
      <c r="F269" s="289"/>
      <c r="G269" s="287" t="str">
        <f t="shared" si="4"/>
        <v>Kein Zusatzplan</v>
      </c>
    </row>
    <row r="270" spans="1:7">
      <c r="A270" s="287"/>
      <c r="B270" s="287"/>
      <c r="C270" s="287"/>
      <c r="D270" s="288"/>
      <c r="E270" s="288"/>
      <c r="F270" s="289"/>
      <c r="G270" s="287" t="str">
        <f t="shared" si="4"/>
        <v>Kein Zusatzplan</v>
      </c>
    </row>
    <row r="271" spans="1:7">
      <c r="A271" s="287"/>
      <c r="B271" s="287"/>
      <c r="C271" s="287"/>
      <c r="D271" s="288"/>
      <c r="E271" s="288"/>
      <c r="F271" s="289"/>
      <c r="G271" s="287" t="str">
        <f t="shared" si="4"/>
        <v>Kein Zusatzplan</v>
      </c>
    </row>
    <row r="272" spans="1:7">
      <c r="A272" s="287"/>
      <c r="B272" s="287"/>
      <c r="C272" s="287"/>
      <c r="D272" s="288"/>
      <c r="E272" s="288"/>
      <c r="F272" s="289"/>
      <c r="G272" s="287" t="str">
        <f t="shared" si="4"/>
        <v>Kein Zusatzplan</v>
      </c>
    </row>
    <row r="273" spans="1:7">
      <c r="A273" s="287"/>
      <c r="B273" s="287"/>
      <c r="C273" s="287"/>
      <c r="D273" s="288"/>
      <c r="E273" s="288"/>
      <c r="F273" s="289"/>
      <c r="G273" s="287" t="str">
        <f t="shared" si="4"/>
        <v>Kein Zusatzplan</v>
      </c>
    </row>
    <row r="274" spans="1:7">
      <c r="A274" s="287"/>
      <c r="B274" s="287"/>
      <c r="C274" s="287"/>
      <c r="D274" s="288"/>
      <c r="E274" s="288"/>
      <c r="F274" s="289"/>
      <c r="G274" s="287" t="str">
        <f t="shared" si="4"/>
        <v>Kein Zusatzplan</v>
      </c>
    </row>
    <row r="275" spans="1:7">
      <c r="A275" s="287"/>
      <c r="B275" s="287"/>
      <c r="C275" s="287"/>
      <c r="D275" s="288"/>
      <c r="E275" s="288"/>
      <c r="F275" s="289"/>
      <c r="G275" s="287" t="str">
        <f t="shared" si="4"/>
        <v>Kein Zusatzplan</v>
      </c>
    </row>
    <row r="276" spans="1:7">
      <c r="A276" s="287"/>
      <c r="B276" s="287"/>
      <c r="C276" s="287"/>
      <c r="D276" s="288"/>
      <c r="E276" s="288"/>
      <c r="F276" s="289"/>
      <c r="G276" s="287" t="str">
        <f t="shared" si="4"/>
        <v>Kein Zusatzplan</v>
      </c>
    </row>
    <row r="277" spans="1:7">
      <c r="A277" s="287"/>
      <c r="B277" s="287"/>
      <c r="C277" s="287"/>
      <c r="D277" s="288"/>
      <c r="E277" s="288"/>
      <c r="F277" s="289"/>
      <c r="G277" s="287" t="str">
        <f t="shared" si="4"/>
        <v>Kein Zusatzplan</v>
      </c>
    </row>
    <row r="278" spans="1:7">
      <c r="A278" s="287"/>
      <c r="B278" s="287"/>
      <c r="C278" s="287"/>
      <c r="D278" s="288"/>
      <c r="E278" s="288"/>
      <c r="F278" s="289"/>
      <c r="G278" s="287" t="str">
        <f t="shared" si="4"/>
        <v>Kein Zusatzplan</v>
      </c>
    </row>
    <row r="279" spans="1:7">
      <c r="A279" s="287"/>
      <c r="B279" s="287"/>
      <c r="C279" s="287"/>
      <c r="D279" s="288"/>
      <c r="E279" s="288"/>
      <c r="F279" s="289"/>
      <c r="G279" s="287" t="str">
        <f t="shared" si="4"/>
        <v>Kein Zusatzplan</v>
      </c>
    </row>
    <row r="280" spans="1:7">
      <c r="A280" s="287"/>
      <c r="B280" s="287"/>
      <c r="C280" s="287"/>
      <c r="D280" s="288"/>
      <c r="E280" s="288"/>
      <c r="F280" s="289"/>
      <c r="G280" s="287" t="str">
        <f t="shared" si="4"/>
        <v>Kein Zusatzplan</v>
      </c>
    </row>
    <row r="281" spans="1:7">
      <c r="A281" s="287"/>
      <c r="B281" s="287"/>
      <c r="C281" s="287"/>
      <c r="D281" s="288"/>
      <c r="E281" s="288"/>
      <c r="F281" s="289"/>
      <c r="G281" s="287" t="str">
        <f t="shared" si="4"/>
        <v>Kein Zusatzplan</v>
      </c>
    </row>
    <row r="282" spans="1:7">
      <c r="A282" s="287"/>
      <c r="B282" s="287"/>
      <c r="C282" s="287"/>
      <c r="D282" s="288"/>
      <c r="E282" s="288"/>
      <c r="F282" s="289"/>
      <c r="G282" s="287" t="str">
        <f t="shared" si="4"/>
        <v>Kein Zusatzplan</v>
      </c>
    </row>
    <row r="283" spans="1:7">
      <c r="A283" s="287"/>
      <c r="B283" s="287"/>
      <c r="C283" s="287"/>
      <c r="D283" s="288"/>
      <c r="E283" s="288"/>
      <c r="F283" s="289"/>
      <c r="G283" s="287" t="str">
        <f t="shared" si="4"/>
        <v>Kein Zusatzplan</v>
      </c>
    </row>
    <row r="284" spans="1:7">
      <c r="A284" s="287"/>
      <c r="B284" s="287"/>
      <c r="C284" s="287"/>
      <c r="D284" s="288"/>
      <c r="E284" s="288"/>
      <c r="F284" s="289"/>
      <c r="G284" s="287" t="str">
        <f t="shared" si="4"/>
        <v>Kein Zusatzplan</v>
      </c>
    </row>
    <row r="285" spans="1:7">
      <c r="A285" s="287"/>
      <c r="B285" s="287"/>
      <c r="C285" s="287"/>
      <c r="D285" s="288"/>
      <c r="E285" s="288"/>
      <c r="F285" s="289"/>
      <c r="G285" s="287" t="str">
        <f t="shared" si="4"/>
        <v>Kein Zusatzplan</v>
      </c>
    </row>
    <row r="286" spans="1:7">
      <c r="A286" s="287"/>
      <c r="B286" s="287"/>
      <c r="C286" s="287"/>
      <c r="D286" s="288"/>
      <c r="E286" s="288"/>
      <c r="F286" s="289"/>
      <c r="G286" s="287" t="str">
        <f t="shared" si="4"/>
        <v>Kein Zusatzplan</v>
      </c>
    </row>
    <row r="287" spans="1:7">
      <c r="A287" s="287"/>
      <c r="B287" s="287"/>
      <c r="C287" s="287"/>
      <c r="D287" s="288"/>
      <c r="E287" s="288"/>
      <c r="F287" s="289"/>
      <c r="G287" s="287" t="str">
        <f t="shared" si="4"/>
        <v>Kein Zusatzplan</v>
      </c>
    </row>
    <row r="288" spans="1:7">
      <c r="A288" s="287"/>
      <c r="B288" s="287"/>
      <c r="C288" s="287"/>
      <c r="D288" s="288"/>
      <c r="E288" s="288"/>
      <c r="F288" s="289"/>
      <c r="G288" s="287" t="str">
        <f t="shared" si="4"/>
        <v>Kein Zusatzplan</v>
      </c>
    </row>
    <row r="289" spans="1:7">
      <c r="A289" s="287"/>
      <c r="B289" s="287"/>
      <c r="C289" s="287"/>
      <c r="D289" s="288"/>
      <c r="E289" s="288"/>
      <c r="F289" s="289"/>
      <c r="G289" s="287" t="str">
        <f t="shared" si="4"/>
        <v>Kein Zusatzplan</v>
      </c>
    </row>
    <row r="290" spans="1:7">
      <c r="A290" s="287"/>
      <c r="B290" s="287"/>
      <c r="C290" s="287"/>
      <c r="D290" s="288"/>
      <c r="E290" s="288"/>
      <c r="F290" s="289"/>
      <c r="G290" s="287" t="str">
        <f t="shared" si="4"/>
        <v>Kein Zusatzplan</v>
      </c>
    </row>
    <row r="291" spans="1:7">
      <c r="A291" s="287"/>
      <c r="B291" s="287"/>
      <c r="C291" s="287"/>
      <c r="D291" s="288"/>
      <c r="E291" s="288"/>
      <c r="F291" s="289"/>
      <c r="G291" s="287" t="str">
        <f t="shared" si="4"/>
        <v>Kein Zusatzplan</v>
      </c>
    </row>
    <row r="292" spans="1:7">
      <c r="A292" s="287"/>
      <c r="B292" s="287"/>
      <c r="C292" s="287"/>
      <c r="D292" s="288"/>
      <c r="E292" s="288"/>
      <c r="F292" s="289"/>
      <c r="G292" s="287" t="str">
        <f t="shared" si="4"/>
        <v>Kein Zusatzplan</v>
      </c>
    </row>
    <row r="293" spans="1:7">
      <c r="A293" s="287"/>
      <c r="B293" s="287"/>
      <c r="C293" s="287"/>
      <c r="D293" s="288"/>
      <c r="E293" s="288"/>
      <c r="F293" s="289"/>
      <c r="G293" s="287" t="str">
        <f t="shared" si="4"/>
        <v>Kein Zusatzplan</v>
      </c>
    </row>
    <row r="294" spans="1:7">
      <c r="A294" s="287"/>
      <c r="B294" s="287"/>
      <c r="C294" s="287"/>
      <c r="D294" s="288"/>
      <c r="E294" s="288"/>
      <c r="F294" s="289"/>
      <c r="G294" s="287" t="str">
        <f t="shared" si="4"/>
        <v>Kein Zusatzplan</v>
      </c>
    </row>
    <row r="295" spans="1:7">
      <c r="A295" s="287"/>
      <c r="B295" s="287"/>
      <c r="C295" s="287"/>
      <c r="D295" s="288"/>
      <c r="E295" s="288"/>
      <c r="F295" s="289"/>
      <c r="G295" s="287" t="str">
        <f t="shared" si="4"/>
        <v>Kein Zusatzplan</v>
      </c>
    </row>
    <row r="296" spans="1:7">
      <c r="A296" s="287"/>
      <c r="B296" s="287"/>
      <c r="C296" s="287"/>
      <c r="D296" s="288"/>
      <c r="E296" s="288"/>
      <c r="F296" s="289"/>
      <c r="G296" s="287" t="str">
        <f t="shared" si="4"/>
        <v>Kein Zusatzplan</v>
      </c>
    </row>
    <row r="297" spans="1:7">
      <c r="A297" s="287"/>
      <c r="B297" s="287"/>
      <c r="C297" s="287"/>
      <c r="D297" s="288"/>
      <c r="E297" s="288"/>
      <c r="F297" s="289"/>
      <c r="G297" s="287" t="str">
        <f t="shared" si="4"/>
        <v>Kein Zusatzplan</v>
      </c>
    </row>
    <row r="298" spans="1:7">
      <c r="A298" s="287"/>
      <c r="B298" s="287"/>
      <c r="C298" s="287"/>
      <c r="D298" s="288"/>
      <c r="E298" s="288"/>
      <c r="F298" s="289"/>
      <c r="G298" s="287" t="str">
        <f t="shared" si="4"/>
        <v>Kein Zusatzplan</v>
      </c>
    </row>
    <row r="299" spans="1:7">
      <c r="A299" s="287"/>
      <c r="B299" s="287"/>
      <c r="C299" s="287"/>
      <c r="D299" s="288"/>
      <c r="E299" s="288"/>
      <c r="F299" s="289"/>
      <c r="G299" s="287" t="str">
        <f t="shared" si="4"/>
        <v>Kein Zusatzplan</v>
      </c>
    </row>
    <row r="300" spans="1:7">
      <c r="A300" s="287"/>
      <c r="B300" s="287"/>
      <c r="C300" s="287"/>
      <c r="D300" s="288"/>
      <c r="E300" s="288"/>
      <c r="F300" s="289"/>
      <c r="G300" s="287" t="str">
        <f t="shared" si="4"/>
        <v>Kein Zusatzplan</v>
      </c>
    </row>
    <row r="301" spans="1:7">
      <c r="A301" s="287"/>
      <c r="B301" s="287"/>
      <c r="C301" s="287"/>
      <c r="D301" s="288"/>
      <c r="E301" s="288"/>
      <c r="F301" s="289"/>
      <c r="G301" s="287" t="str">
        <f t="shared" si="4"/>
        <v>Kein Zusatzplan</v>
      </c>
    </row>
    <row r="302" spans="1:7">
      <c r="A302" s="287"/>
      <c r="B302" s="287"/>
      <c r="C302" s="287"/>
      <c r="D302" s="288"/>
      <c r="E302" s="288"/>
      <c r="F302" s="289"/>
      <c r="G302" s="287" t="str">
        <f t="shared" si="4"/>
        <v>Kein Zusatzplan</v>
      </c>
    </row>
    <row r="303" spans="1:7">
      <c r="A303" s="287"/>
      <c r="B303" s="287"/>
      <c r="C303" s="287"/>
      <c r="D303" s="288"/>
      <c r="E303" s="288"/>
      <c r="F303" s="289"/>
      <c r="G303" s="287" t="str">
        <f t="shared" si="4"/>
        <v>Kein Zusatzplan</v>
      </c>
    </row>
    <row r="304" spans="1:7">
      <c r="A304" s="287"/>
      <c r="B304" s="287"/>
      <c r="C304" s="287"/>
      <c r="D304" s="288"/>
      <c r="E304" s="288"/>
      <c r="F304" s="289"/>
      <c r="G304" s="287" t="str">
        <f t="shared" si="4"/>
        <v>Kein Zusatzplan</v>
      </c>
    </row>
    <row r="305" spans="1:7">
      <c r="A305" s="287"/>
      <c r="B305" s="287"/>
      <c r="C305" s="287"/>
      <c r="D305" s="288"/>
      <c r="E305" s="288"/>
      <c r="F305" s="289"/>
      <c r="G305" s="287" t="str">
        <f t="shared" si="4"/>
        <v>Kein Zusatzplan</v>
      </c>
    </row>
    <row r="306" spans="1:7">
      <c r="A306" s="287"/>
      <c r="B306" s="287"/>
      <c r="C306" s="287"/>
      <c r="D306" s="288"/>
      <c r="E306" s="288"/>
      <c r="F306" s="289"/>
      <c r="G306" s="287" t="str">
        <f t="shared" si="4"/>
        <v>Kein Zusatzplan</v>
      </c>
    </row>
    <row r="307" spans="1:7">
      <c r="A307" s="287"/>
      <c r="B307" s="287"/>
      <c r="C307" s="287"/>
      <c r="D307" s="288"/>
      <c r="E307" s="288"/>
      <c r="F307" s="289"/>
      <c r="G307" s="287" t="str">
        <f t="shared" si="4"/>
        <v>Kein Zusatzplan</v>
      </c>
    </row>
    <row r="308" spans="1:7">
      <c r="A308" s="287"/>
      <c r="B308" s="287"/>
      <c r="C308" s="287"/>
      <c r="D308" s="288"/>
      <c r="E308" s="288"/>
      <c r="F308" s="289"/>
      <c r="G308" s="287" t="str">
        <f t="shared" si="4"/>
        <v>Kein Zusatzplan</v>
      </c>
    </row>
    <row r="309" spans="1:7">
      <c r="A309" s="287"/>
      <c r="B309" s="287"/>
      <c r="C309" s="287"/>
      <c r="D309" s="288"/>
      <c r="E309" s="288"/>
      <c r="F309" s="289"/>
      <c r="G309" s="287" t="str">
        <f t="shared" si="4"/>
        <v>Kein Zusatzplan</v>
      </c>
    </row>
    <row r="310" spans="1:7">
      <c r="A310" s="287"/>
      <c r="B310" s="287"/>
      <c r="C310" s="287"/>
      <c r="D310" s="288"/>
      <c r="E310" s="288"/>
      <c r="F310" s="289"/>
      <c r="G310" s="287" t="str">
        <f t="shared" si="4"/>
        <v>Kein Zusatzplan</v>
      </c>
    </row>
    <row r="311" spans="1:7">
      <c r="A311" s="287"/>
      <c r="B311" s="287"/>
      <c r="C311" s="287"/>
      <c r="D311" s="288"/>
      <c r="E311" s="288"/>
      <c r="F311" s="289"/>
      <c r="G311" s="287" t="str">
        <f t="shared" si="4"/>
        <v>Kein Zusatzplan</v>
      </c>
    </row>
    <row r="312" spans="1:7">
      <c r="A312" s="287"/>
      <c r="B312" s="287"/>
      <c r="C312" s="287"/>
      <c r="D312" s="288"/>
      <c r="E312" s="288"/>
      <c r="F312" s="289"/>
      <c r="G312" s="287" t="str">
        <f t="shared" si="4"/>
        <v>Kein Zusatzplan</v>
      </c>
    </row>
    <row r="313" spans="1:7">
      <c r="A313" s="287"/>
      <c r="B313" s="287"/>
      <c r="C313" s="287"/>
      <c r="D313" s="288"/>
      <c r="E313" s="288"/>
      <c r="F313" s="289"/>
      <c r="G313" s="287" t="str">
        <f t="shared" si="4"/>
        <v>Kein Zusatzplan</v>
      </c>
    </row>
    <row r="314" spans="1:7">
      <c r="A314" s="287"/>
      <c r="B314" s="287"/>
      <c r="C314" s="287"/>
      <c r="D314" s="288"/>
      <c r="E314" s="288"/>
      <c r="F314" s="289"/>
      <c r="G314" s="287" t="str">
        <f t="shared" si="4"/>
        <v>Kein Zusatzplan</v>
      </c>
    </row>
    <row r="315" spans="1:7">
      <c r="A315" s="287"/>
      <c r="B315" s="287"/>
      <c r="C315" s="287"/>
      <c r="D315" s="288"/>
      <c r="E315" s="288"/>
      <c r="F315" s="289"/>
      <c r="G315" s="287" t="str">
        <f t="shared" si="4"/>
        <v>Kein Zusatzplan</v>
      </c>
    </row>
    <row r="316" spans="1:7">
      <c r="A316" s="287"/>
      <c r="B316" s="287"/>
      <c r="C316" s="287"/>
      <c r="D316" s="288"/>
      <c r="E316" s="288"/>
      <c r="F316" s="289"/>
      <c r="G316" s="287" t="str">
        <f t="shared" si="4"/>
        <v>Kein Zusatzplan</v>
      </c>
    </row>
    <row r="317" spans="1:7">
      <c r="A317" s="287"/>
      <c r="B317" s="287"/>
      <c r="C317" s="287"/>
      <c r="D317" s="288"/>
      <c r="E317" s="288"/>
      <c r="F317" s="289"/>
      <c r="G317" s="287" t="str">
        <f t="shared" si="4"/>
        <v>Kein Zusatzplan</v>
      </c>
    </row>
    <row r="318" spans="1:7">
      <c r="A318" s="287"/>
      <c r="B318" s="287"/>
      <c r="C318" s="287"/>
      <c r="D318" s="288"/>
      <c r="E318" s="288"/>
      <c r="F318" s="289"/>
      <c r="G318" s="287" t="str">
        <f t="shared" si="4"/>
        <v>Kein Zusatzplan</v>
      </c>
    </row>
    <row r="319" spans="1:7">
      <c r="A319" s="287"/>
      <c r="B319" s="287"/>
      <c r="C319" s="287"/>
      <c r="D319" s="288"/>
      <c r="E319" s="288"/>
      <c r="F319" s="289"/>
      <c r="G319" s="287" t="str">
        <f t="shared" si="4"/>
        <v>Kein Zusatzplan</v>
      </c>
    </row>
    <row r="320" spans="1:7">
      <c r="A320" s="287"/>
      <c r="B320" s="287"/>
      <c r="C320" s="287"/>
      <c r="D320" s="288"/>
      <c r="E320" s="288"/>
      <c r="F320" s="289"/>
      <c r="G320" s="287" t="str">
        <f t="shared" si="4"/>
        <v>Kein Zusatzplan</v>
      </c>
    </row>
    <row r="321" spans="1:7">
      <c r="A321" s="287"/>
      <c r="B321" s="287"/>
      <c r="C321" s="287"/>
      <c r="D321" s="288"/>
      <c r="E321" s="288"/>
      <c r="F321" s="289"/>
      <c r="G321" s="287" t="str">
        <f t="shared" si="4"/>
        <v>Kein Zusatzplan</v>
      </c>
    </row>
    <row r="322" spans="1:7">
      <c r="A322" s="287"/>
      <c r="B322" s="287"/>
      <c r="C322" s="287"/>
      <c r="D322" s="288"/>
      <c r="E322" s="288"/>
      <c r="F322" s="289"/>
      <c r="G322" s="287" t="str">
        <f t="shared" si="4"/>
        <v>Kein Zusatzplan</v>
      </c>
    </row>
    <row r="323" spans="1:7">
      <c r="A323" s="287"/>
      <c r="B323" s="287"/>
      <c r="C323" s="287"/>
      <c r="D323" s="288"/>
      <c r="E323" s="288"/>
      <c r="F323" s="289"/>
      <c r="G323" s="287" t="str">
        <f t="shared" si="4"/>
        <v>Kein Zusatzplan</v>
      </c>
    </row>
    <row r="324" spans="1:7">
      <c r="A324" s="287"/>
      <c r="B324" s="287"/>
      <c r="C324" s="287"/>
      <c r="D324" s="288"/>
      <c r="E324" s="288"/>
      <c r="F324" s="289"/>
      <c r="G324" s="287" t="str">
        <f t="shared" si="4"/>
        <v>Kein Zusatzplan</v>
      </c>
    </row>
    <row r="325" spans="1:7">
      <c r="A325" s="287"/>
      <c r="B325" s="287"/>
      <c r="C325" s="287"/>
      <c r="D325" s="288"/>
      <c r="E325" s="288"/>
      <c r="F325" s="289"/>
      <c r="G325" s="287" t="str">
        <f t="shared" si="4"/>
        <v>Kein Zusatzplan</v>
      </c>
    </row>
    <row r="326" spans="1:7">
      <c r="A326" s="287"/>
      <c r="B326" s="287"/>
      <c r="C326" s="287"/>
      <c r="D326" s="288"/>
      <c r="E326" s="288"/>
      <c r="F326" s="289"/>
      <c r="G326" s="287" t="str">
        <f t="shared" si="4"/>
        <v>Kein Zusatzplan</v>
      </c>
    </row>
    <row r="327" spans="1:7">
      <c r="A327" s="287"/>
      <c r="B327" s="287"/>
      <c r="C327" s="287"/>
      <c r="D327" s="288"/>
      <c r="E327" s="288"/>
      <c r="F327" s="289"/>
      <c r="G327" s="287" t="str">
        <f t="shared" si="4"/>
        <v>Kein Zusatzplan</v>
      </c>
    </row>
    <row r="328" spans="1:7">
      <c r="A328" s="287"/>
      <c r="B328" s="287"/>
      <c r="C328" s="287"/>
      <c r="D328" s="288"/>
      <c r="E328" s="288"/>
      <c r="F328" s="289"/>
      <c r="G328" s="287" t="str">
        <f t="shared" si="4"/>
        <v>Kein Zusatzplan</v>
      </c>
    </row>
    <row r="329" spans="1:7">
      <c r="A329" s="287"/>
      <c r="B329" s="287"/>
      <c r="C329" s="287"/>
      <c r="D329" s="288"/>
      <c r="E329" s="288"/>
      <c r="F329" s="289"/>
      <c r="G329" s="287" t="str">
        <f t="shared" si="4"/>
        <v>Kein Zusatzplan</v>
      </c>
    </row>
    <row r="330" spans="1:7">
      <c r="A330" s="287"/>
      <c r="B330" s="287"/>
      <c r="C330" s="287"/>
      <c r="D330" s="288"/>
      <c r="E330" s="288"/>
      <c r="F330" s="289"/>
      <c r="G330" s="287" t="str">
        <f t="shared" si="4"/>
        <v>Kein Zusatzplan</v>
      </c>
    </row>
    <row r="331" spans="1:7">
      <c r="A331" s="287"/>
      <c r="B331" s="287"/>
      <c r="C331" s="287"/>
      <c r="D331" s="288"/>
      <c r="E331" s="288"/>
      <c r="F331" s="289"/>
      <c r="G331" s="287" t="str">
        <f t="shared" si="4"/>
        <v>Kein Zusatzplan</v>
      </c>
    </row>
    <row r="332" spans="1:7">
      <c r="A332" s="287"/>
      <c r="B332" s="287"/>
      <c r="C332" s="287"/>
      <c r="D332" s="288"/>
      <c r="E332" s="288"/>
      <c r="F332" s="289"/>
      <c r="G332" s="287" t="str">
        <f t="shared" ref="G332:G395" si="5">be_zusatzplan</f>
        <v>Kein Zusatzplan</v>
      </c>
    </row>
    <row r="333" spans="1:7">
      <c r="A333" s="287"/>
      <c r="B333" s="287"/>
      <c r="C333" s="287"/>
      <c r="D333" s="288"/>
      <c r="E333" s="288"/>
      <c r="F333" s="289"/>
      <c r="G333" s="287" t="str">
        <f t="shared" si="5"/>
        <v>Kein Zusatzplan</v>
      </c>
    </row>
    <row r="334" spans="1:7">
      <c r="A334" s="287"/>
      <c r="B334" s="287"/>
      <c r="C334" s="287"/>
      <c r="D334" s="288"/>
      <c r="E334" s="288"/>
      <c r="F334" s="289"/>
      <c r="G334" s="287" t="str">
        <f t="shared" si="5"/>
        <v>Kein Zusatzplan</v>
      </c>
    </row>
    <row r="335" spans="1:7">
      <c r="A335" s="287"/>
      <c r="B335" s="287"/>
      <c r="C335" s="287"/>
      <c r="D335" s="288"/>
      <c r="E335" s="288"/>
      <c r="F335" s="289"/>
      <c r="G335" s="287" t="str">
        <f t="shared" si="5"/>
        <v>Kein Zusatzplan</v>
      </c>
    </row>
    <row r="336" spans="1:7">
      <c r="A336" s="287"/>
      <c r="B336" s="287"/>
      <c r="C336" s="287"/>
      <c r="D336" s="288"/>
      <c r="E336" s="288"/>
      <c r="F336" s="289"/>
      <c r="G336" s="287" t="str">
        <f t="shared" si="5"/>
        <v>Kein Zusatzplan</v>
      </c>
    </row>
    <row r="337" spans="1:7">
      <c r="A337" s="287"/>
      <c r="B337" s="287"/>
      <c r="C337" s="287"/>
      <c r="D337" s="288"/>
      <c r="E337" s="288"/>
      <c r="F337" s="289"/>
      <c r="G337" s="287" t="str">
        <f t="shared" si="5"/>
        <v>Kein Zusatzplan</v>
      </c>
    </row>
    <row r="338" spans="1:7">
      <c r="A338" s="287"/>
      <c r="B338" s="287"/>
      <c r="C338" s="287"/>
      <c r="D338" s="288"/>
      <c r="E338" s="288"/>
      <c r="F338" s="289"/>
      <c r="G338" s="287" t="str">
        <f t="shared" si="5"/>
        <v>Kein Zusatzplan</v>
      </c>
    </row>
    <row r="339" spans="1:7">
      <c r="A339" s="287"/>
      <c r="B339" s="287"/>
      <c r="C339" s="287"/>
      <c r="D339" s="288"/>
      <c r="E339" s="288"/>
      <c r="F339" s="289"/>
      <c r="G339" s="287" t="str">
        <f t="shared" si="5"/>
        <v>Kein Zusatzplan</v>
      </c>
    </row>
    <row r="340" spans="1:7">
      <c r="A340" s="287"/>
      <c r="B340" s="287"/>
      <c r="C340" s="287"/>
      <c r="D340" s="288"/>
      <c r="E340" s="288"/>
      <c r="F340" s="289"/>
      <c r="G340" s="287" t="str">
        <f t="shared" si="5"/>
        <v>Kein Zusatzplan</v>
      </c>
    </row>
    <row r="341" spans="1:7">
      <c r="A341" s="287"/>
      <c r="B341" s="287"/>
      <c r="C341" s="287"/>
      <c r="D341" s="288"/>
      <c r="E341" s="288"/>
      <c r="F341" s="289"/>
      <c r="G341" s="287" t="str">
        <f t="shared" si="5"/>
        <v>Kein Zusatzplan</v>
      </c>
    </row>
    <row r="342" spans="1:7">
      <c r="A342" s="287"/>
      <c r="B342" s="287"/>
      <c r="C342" s="287"/>
      <c r="D342" s="288"/>
      <c r="E342" s="288"/>
      <c r="F342" s="289"/>
      <c r="G342" s="287" t="str">
        <f t="shared" si="5"/>
        <v>Kein Zusatzplan</v>
      </c>
    </row>
    <row r="343" spans="1:7">
      <c r="A343" s="287"/>
      <c r="B343" s="287"/>
      <c r="C343" s="287"/>
      <c r="D343" s="288"/>
      <c r="E343" s="288"/>
      <c r="F343" s="289"/>
      <c r="G343" s="287" t="str">
        <f t="shared" si="5"/>
        <v>Kein Zusatzplan</v>
      </c>
    </row>
    <row r="344" spans="1:7">
      <c r="A344" s="287"/>
      <c r="B344" s="287"/>
      <c r="C344" s="287"/>
      <c r="D344" s="288"/>
      <c r="E344" s="288"/>
      <c r="F344" s="289"/>
      <c r="G344" s="287" t="str">
        <f t="shared" si="5"/>
        <v>Kein Zusatzplan</v>
      </c>
    </row>
    <row r="345" spans="1:7">
      <c r="A345" s="287"/>
      <c r="B345" s="287"/>
      <c r="C345" s="287"/>
      <c r="D345" s="288"/>
      <c r="E345" s="288"/>
      <c r="F345" s="289"/>
      <c r="G345" s="287" t="str">
        <f t="shared" si="5"/>
        <v>Kein Zusatzplan</v>
      </c>
    </row>
    <row r="346" spans="1:7">
      <c r="A346" s="287"/>
      <c r="B346" s="287"/>
      <c r="C346" s="287"/>
      <c r="D346" s="288"/>
      <c r="E346" s="288"/>
      <c r="F346" s="289"/>
      <c r="G346" s="287" t="str">
        <f t="shared" si="5"/>
        <v>Kein Zusatzplan</v>
      </c>
    </row>
    <row r="347" spans="1:7">
      <c r="A347" s="287"/>
      <c r="B347" s="287"/>
      <c r="C347" s="287"/>
      <c r="D347" s="288"/>
      <c r="E347" s="288"/>
      <c r="F347" s="289"/>
      <c r="G347" s="287" t="str">
        <f t="shared" si="5"/>
        <v>Kein Zusatzplan</v>
      </c>
    </row>
    <row r="348" spans="1:7">
      <c r="A348" s="287"/>
      <c r="B348" s="287"/>
      <c r="C348" s="287"/>
      <c r="D348" s="288"/>
      <c r="E348" s="288"/>
      <c r="F348" s="289"/>
      <c r="G348" s="287" t="str">
        <f t="shared" si="5"/>
        <v>Kein Zusatzplan</v>
      </c>
    </row>
    <row r="349" spans="1:7">
      <c r="A349" s="287"/>
      <c r="B349" s="287"/>
      <c r="C349" s="287"/>
      <c r="D349" s="288"/>
      <c r="E349" s="288"/>
      <c r="F349" s="289"/>
      <c r="G349" s="287" t="str">
        <f t="shared" si="5"/>
        <v>Kein Zusatzplan</v>
      </c>
    </row>
    <row r="350" spans="1:7">
      <c r="A350" s="287"/>
      <c r="B350" s="287"/>
      <c r="C350" s="287"/>
      <c r="D350" s="288"/>
      <c r="E350" s="288"/>
      <c r="F350" s="289"/>
      <c r="G350" s="287" t="str">
        <f t="shared" si="5"/>
        <v>Kein Zusatzplan</v>
      </c>
    </row>
    <row r="351" spans="1:7">
      <c r="A351" s="287"/>
      <c r="B351" s="287"/>
      <c r="C351" s="287"/>
      <c r="D351" s="288"/>
      <c r="E351" s="288"/>
      <c r="F351" s="289"/>
      <c r="G351" s="287" t="str">
        <f t="shared" si="5"/>
        <v>Kein Zusatzplan</v>
      </c>
    </row>
    <row r="352" spans="1:7">
      <c r="A352" s="287"/>
      <c r="B352" s="287"/>
      <c r="C352" s="287"/>
      <c r="D352" s="288"/>
      <c r="E352" s="288"/>
      <c r="F352" s="289"/>
      <c r="G352" s="287" t="str">
        <f t="shared" si="5"/>
        <v>Kein Zusatzplan</v>
      </c>
    </row>
    <row r="353" spans="1:7">
      <c r="A353" s="287"/>
      <c r="B353" s="287"/>
      <c r="C353" s="287"/>
      <c r="D353" s="288"/>
      <c r="E353" s="288"/>
      <c r="F353" s="289"/>
      <c r="G353" s="287" t="str">
        <f t="shared" si="5"/>
        <v>Kein Zusatzplan</v>
      </c>
    </row>
    <row r="354" spans="1:7">
      <c r="A354" s="287"/>
      <c r="B354" s="287"/>
      <c r="C354" s="287"/>
      <c r="D354" s="288"/>
      <c r="E354" s="288"/>
      <c r="F354" s="289"/>
      <c r="G354" s="287" t="str">
        <f t="shared" si="5"/>
        <v>Kein Zusatzplan</v>
      </c>
    </row>
    <row r="355" spans="1:7">
      <c r="A355" s="287"/>
      <c r="B355" s="287"/>
      <c r="C355" s="287"/>
      <c r="D355" s="288"/>
      <c r="E355" s="288"/>
      <c r="F355" s="289"/>
      <c r="G355" s="287" t="str">
        <f t="shared" si="5"/>
        <v>Kein Zusatzplan</v>
      </c>
    </row>
    <row r="356" spans="1:7">
      <c r="A356" s="287"/>
      <c r="B356" s="287"/>
      <c r="C356" s="287"/>
      <c r="D356" s="288"/>
      <c r="E356" s="288"/>
      <c r="F356" s="289"/>
      <c r="G356" s="287" t="str">
        <f t="shared" si="5"/>
        <v>Kein Zusatzplan</v>
      </c>
    </row>
    <row r="357" spans="1:7">
      <c r="A357" s="287"/>
      <c r="B357" s="287"/>
      <c r="C357" s="287"/>
      <c r="D357" s="288"/>
      <c r="E357" s="288"/>
      <c r="F357" s="289"/>
      <c r="G357" s="287" t="str">
        <f t="shared" si="5"/>
        <v>Kein Zusatzplan</v>
      </c>
    </row>
    <row r="358" spans="1:7">
      <c r="A358" s="287"/>
      <c r="B358" s="287"/>
      <c r="C358" s="287"/>
      <c r="D358" s="288"/>
      <c r="E358" s="288"/>
      <c r="F358" s="289"/>
      <c r="G358" s="287" t="str">
        <f t="shared" si="5"/>
        <v>Kein Zusatzplan</v>
      </c>
    </row>
    <row r="359" spans="1:7">
      <c r="A359" s="287"/>
      <c r="B359" s="287"/>
      <c r="C359" s="287"/>
      <c r="D359" s="288"/>
      <c r="E359" s="288"/>
      <c r="F359" s="289"/>
      <c r="G359" s="287" t="str">
        <f t="shared" si="5"/>
        <v>Kein Zusatzplan</v>
      </c>
    </row>
    <row r="360" spans="1:7">
      <c r="A360" s="287"/>
      <c r="B360" s="287"/>
      <c r="C360" s="287"/>
      <c r="D360" s="288"/>
      <c r="E360" s="288"/>
      <c r="F360" s="289"/>
      <c r="G360" s="287" t="str">
        <f t="shared" si="5"/>
        <v>Kein Zusatzplan</v>
      </c>
    </row>
    <row r="361" spans="1:7">
      <c r="A361" s="287"/>
      <c r="B361" s="287"/>
      <c r="C361" s="287"/>
      <c r="D361" s="288"/>
      <c r="E361" s="288"/>
      <c r="F361" s="289"/>
      <c r="G361" s="287" t="str">
        <f t="shared" si="5"/>
        <v>Kein Zusatzplan</v>
      </c>
    </row>
    <row r="362" spans="1:7">
      <c r="A362" s="287"/>
      <c r="B362" s="287"/>
      <c r="C362" s="287"/>
      <c r="D362" s="288"/>
      <c r="E362" s="288"/>
      <c r="F362" s="289"/>
      <c r="G362" s="287" t="str">
        <f t="shared" si="5"/>
        <v>Kein Zusatzplan</v>
      </c>
    </row>
    <row r="363" spans="1:7">
      <c r="A363" s="287"/>
      <c r="B363" s="287"/>
      <c r="C363" s="287"/>
      <c r="D363" s="288"/>
      <c r="E363" s="288"/>
      <c r="F363" s="289"/>
      <c r="G363" s="287" t="str">
        <f t="shared" si="5"/>
        <v>Kein Zusatzplan</v>
      </c>
    </row>
    <row r="364" spans="1:7">
      <c r="A364" s="287"/>
      <c r="B364" s="287"/>
      <c r="C364" s="287"/>
      <c r="D364" s="288"/>
      <c r="E364" s="288"/>
      <c r="F364" s="289"/>
      <c r="G364" s="287" t="str">
        <f t="shared" si="5"/>
        <v>Kein Zusatzplan</v>
      </c>
    </row>
    <row r="365" spans="1:7">
      <c r="A365" s="287"/>
      <c r="B365" s="287"/>
      <c r="C365" s="287"/>
      <c r="D365" s="288"/>
      <c r="E365" s="288"/>
      <c r="F365" s="289"/>
      <c r="G365" s="287" t="str">
        <f t="shared" si="5"/>
        <v>Kein Zusatzplan</v>
      </c>
    </row>
    <row r="366" spans="1:7">
      <c r="A366" s="287"/>
      <c r="B366" s="287"/>
      <c r="C366" s="287"/>
      <c r="D366" s="288"/>
      <c r="E366" s="288"/>
      <c r="F366" s="289"/>
      <c r="G366" s="287" t="str">
        <f t="shared" si="5"/>
        <v>Kein Zusatzplan</v>
      </c>
    </row>
    <row r="367" spans="1:7">
      <c r="A367" s="287"/>
      <c r="B367" s="287"/>
      <c r="C367" s="287"/>
      <c r="D367" s="288"/>
      <c r="E367" s="288"/>
      <c r="F367" s="289"/>
      <c r="G367" s="287" t="str">
        <f t="shared" si="5"/>
        <v>Kein Zusatzplan</v>
      </c>
    </row>
    <row r="368" spans="1:7">
      <c r="A368" s="287"/>
      <c r="B368" s="287"/>
      <c r="C368" s="287"/>
      <c r="D368" s="288"/>
      <c r="E368" s="288"/>
      <c r="F368" s="289"/>
      <c r="G368" s="287" t="str">
        <f t="shared" si="5"/>
        <v>Kein Zusatzplan</v>
      </c>
    </row>
    <row r="369" spans="1:7">
      <c r="A369" s="287"/>
      <c r="B369" s="287"/>
      <c r="C369" s="287"/>
      <c r="D369" s="288"/>
      <c r="E369" s="288"/>
      <c r="F369" s="289"/>
      <c r="G369" s="287" t="str">
        <f t="shared" si="5"/>
        <v>Kein Zusatzplan</v>
      </c>
    </row>
    <row r="370" spans="1:7">
      <c r="A370" s="287"/>
      <c r="B370" s="287"/>
      <c r="C370" s="287"/>
      <c r="D370" s="288"/>
      <c r="E370" s="288"/>
      <c r="F370" s="289"/>
      <c r="G370" s="287" t="str">
        <f t="shared" si="5"/>
        <v>Kein Zusatzplan</v>
      </c>
    </row>
    <row r="371" spans="1:7">
      <c r="A371" s="287"/>
      <c r="B371" s="287"/>
      <c r="C371" s="287"/>
      <c r="D371" s="288"/>
      <c r="E371" s="288"/>
      <c r="F371" s="289"/>
      <c r="G371" s="287" t="str">
        <f t="shared" si="5"/>
        <v>Kein Zusatzplan</v>
      </c>
    </row>
    <row r="372" spans="1:7">
      <c r="A372" s="287"/>
      <c r="B372" s="287"/>
      <c r="C372" s="287"/>
      <c r="D372" s="288"/>
      <c r="E372" s="288"/>
      <c r="F372" s="289"/>
      <c r="G372" s="287" t="str">
        <f t="shared" si="5"/>
        <v>Kein Zusatzplan</v>
      </c>
    </row>
    <row r="373" spans="1:7">
      <c r="A373" s="287"/>
      <c r="B373" s="287"/>
      <c r="C373" s="287"/>
      <c r="D373" s="288"/>
      <c r="E373" s="288"/>
      <c r="F373" s="289"/>
      <c r="G373" s="287" t="str">
        <f t="shared" si="5"/>
        <v>Kein Zusatzplan</v>
      </c>
    </row>
    <row r="374" spans="1:7">
      <c r="A374" s="287"/>
      <c r="B374" s="287"/>
      <c r="C374" s="287"/>
      <c r="D374" s="288"/>
      <c r="E374" s="288"/>
      <c r="F374" s="289"/>
      <c r="G374" s="287" t="str">
        <f t="shared" si="5"/>
        <v>Kein Zusatzplan</v>
      </c>
    </row>
    <row r="375" spans="1:7">
      <c r="A375" s="287"/>
      <c r="B375" s="287"/>
      <c r="C375" s="287"/>
      <c r="D375" s="288"/>
      <c r="E375" s="288"/>
      <c r="F375" s="289"/>
      <c r="G375" s="287" t="str">
        <f t="shared" si="5"/>
        <v>Kein Zusatzplan</v>
      </c>
    </row>
    <row r="376" spans="1:7">
      <c r="A376" s="287"/>
      <c r="B376" s="287"/>
      <c r="C376" s="287"/>
      <c r="D376" s="288"/>
      <c r="E376" s="288"/>
      <c r="F376" s="289"/>
      <c r="G376" s="287" t="str">
        <f t="shared" si="5"/>
        <v>Kein Zusatzplan</v>
      </c>
    </row>
    <row r="377" spans="1:7">
      <c r="A377" s="287"/>
      <c r="B377" s="287"/>
      <c r="C377" s="287"/>
      <c r="D377" s="288"/>
      <c r="E377" s="288"/>
      <c r="F377" s="289"/>
      <c r="G377" s="287" t="str">
        <f t="shared" si="5"/>
        <v>Kein Zusatzplan</v>
      </c>
    </row>
    <row r="378" spans="1:7">
      <c r="A378" s="287"/>
      <c r="B378" s="287"/>
      <c r="C378" s="287"/>
      <c r="D378" s="288"/>
      <c r="E378" s="288"/>
      <c r="F378" s="289"/>
      <c r="G378" s="287" t="str">
        <f t="shared" si="5"/>
        <v>Kein Zusatzplan</v>
      </c>
    </row>
    <row r="379" spans="1:7">
      <c r="A379" s="287"/>
      <c r="B379" s="287"/>
      <c r="C379" s="287"/>
      <c r="D379" s="288"/>
      <c r="E379" s="288"/>
      <c r="F379" s="289"/>
      <c r="G379" s="287" t="str">
        <f t="shared" si="5"/>
        <v>Kein Zusatzplan</v>
      </c>
    </row>
    <row r="380" spans="1:7">
      <c r="A380" s="287"/>
      <c r="B380" s="287"/>
      <c r="C380" s="287"/>
      <c r="D380" s="288"/>
      <c r="E380" s="288"/>
      <c r="F380" s="289"/>
      <c r="G380" s="287" t="str">
        <f t="shared" si="5"/>
        <v>Kein Zusatzplan</v>
      </c>
    </row>
    <row r="381" spans="1:7">
      <c r="A381" s="287"/>
      <c r="B381" s="287"/>
      <c r="C381" s="287"/>
      <c r="D381" s="288"/>
      <c r="E381" s="288"/>
      <c r="F381" s="289"/>
      <c r="G381" s="287" t="str">
        <f t="shared" si="5"/>
        <v>Kein Zusatzplan</v>
      </c>
    </row>
    <row r="382" spans="1:7">
      <c r="A382" s="287"/>
      <c r="B382" s="287"/>
      <c r="C382" s="287"/>
      <c r="D382" s="288"/>
      <c r="E382" s="288"/>
      <c r="F382" s="289"/>
      <c r="G382" s="287" t="str">
        <f t="shared" si="5"/>
        <v>Kein Zusatzplan</v>
      </c>
    </row>
    <row r="383" spans="1:7">
      <c r="A383" s="287"/>
      <c r="B383" s="287"/>
      <c r="C383" s="287"/>
      <c r="D383" s="288"/>
      <c r="E383" s="288"/>
      <c r="F383" s="289"/>
      <c r="G383" s="287" t="str">
        <f t="shared" si="5"/>
        <v>Kein Zusatzplan</v>
      </c>
    </row>
    <row r="384" spans="1:7">
      <c r="A384" s="287"/>
      <c r="B384" s="287"/>
      <c r="C384" s="287"/>
      <c r="D384" s="288"/>
      <c r="E384" s="288"/>
      <c r="F384" s="289"/>
      <c r="G384" s="287" t="str">
        <f t="shared" si="5"/>
        <v>Kein Zusatzplan</v>
      </c>
    </row>
    <row r="385" spans="1:7">
      <c r="A385" s="287"/>
      <c r="B385" s="287"/>
      <c r="C385" s="287"/>
      <c r="D385" s="288"/>
      <c r="E385" s="288"/>
      <c r="F385" s="289"/>
      <c r="G385" s="287" t="str">
        <f t="shared" si="5"/>
        <v>Kein Zusatzplan</v>
      </c>
    </row>
    <row r="386" spans="1:7">
      <c r="A386" s="287"/>
      <c r="B386" s="287"/>
      <c r="C386" s="287"/>
      <c r="D386" s="288"/>
      <c r="E386" s="288"/>
      <c r="F386" s="289"/>
      <c r="G386" s="287" t="str">
        <f t="shared" si="5"/>
        <v>Kein Zusatzplan</v>
      </c>
    </row>
    <row r="387" spans="1:7">
      <c r="A387" s="287"/>
      <c r="B387" s="287"/>
      <c r="C387" s="287"/>
      <c r="D387" s="288"/>
      <c r="E387" s="288"/>
      <c r="F387" s="289"/>
      <c r="G387" s="287" t="str">
        <f t="shared" si="5"/>
        <v>Kein Zusatzplan</v>
      </c>
    </row>
    <row r="388" spans="1:7">
      <c r="A388" s="287"/>
      <c r="B388" s="287"/>
      <c r="C388" s="287"/>
      <c r="D388" s="288"/>
      <c r="E388" s="288"/>
      <c r="F388" s="289"/>
      <c r="G388" s="287" t="str">
        <f t="shared" si="5"/>
        <v>Kein Zusatzplan</v>
      </c>
    </row>
    <row r="389" spans="1:7">
      <c r="A389" s="287"/>
      <c r="B389" s="287"/>
      <c r="C389" s="287"/>
      <c r="D389" s="288"/>
      <c r="E389" s="288"/>
      <c r="F389" s="289"/>
      <c r="G389" s="287" t="str">
        <f t="shared" si="5"/>
        <v>Kein Zusatzplan</v>
      </c>
    </row>
    <row r="390" spans="1:7">
      <c r="A390" s="287"/>
      <c r="B390" s="287"/>
      <c r="C390" s="287"/>
      <c r="D390" s="288"/>
      <c r="E390" s="288"/>
      <c r="F390" s="289"/>
      <c r="G390" s="287" t="str">
        <f t="shared" si="5"/>
        <v>Kein Zusatzplan</v>
      </c>
    </row>
    <row r="391" spans="1:7">
      <c r="A391" s="287"/>
      <c r="B391" s="287"/>
      <c r="C391" s="287"/>
      <c r="D391" s="288"/>
      <c r="E391" s="288"/>
      <c r="F391" s="289"/>
      <c r="G391" s="287" t="str">
        <f t="shared" si="5"/>
        <v>Kein Zusatzplan</v>
      </c>
    </row>
    <row r="392" spans="1:7">
      <c r="A392" s="287"/>
      <c r="B392" s="287"/>
      <c r="C392" s="287"/>
      <c r="D392" s="288"/>
      <c r="E392" s="288"/>
      <c r="F392" s="289"/>
      <c r="G392" s="287" t="str">
        <f t="shared" si="5"/>
        <v>Kein Zusatzplan</v>
      </c>
    </row>
    <row r="393" spans="1:7">
      <c r="A393" s="287"/>
      <c r="B393" s="287"/>
      <c r="C393" s="287"/>
      <c r="D393" s="288"/>
      <c r="E393" s="288"/>
      <c r="F393" s="289"/>
      <c r="G393" s="287" t="str">
        <f t="shared" si="5"/>
        <v>Kein Zusatzplan</v>
      </c>
    </row>
    <row r="394" spans="1:7">
      <c r="A394" s="287"/>
      <c r="B394" s="287"/>
      <c r="C394" s="287"/>
      <c r="D394" s="288"/>
      <c r="E394" s="288"/>
      <c r="F394" s="289"/>
      <c r="G394" s="287" t="str">
        <f t="shared" si="5"/>
        <v>Kein Zusatzplan</v>
      </c>
    </row>
    <row r="395" spans="1:7">
      <c r="A395" s="287"/>
      <c r="B395" s="287"/>
      <c r="C395" s="287"/>
      <c r="D395" s="288"/>
      <c r="E395" s="288"/>
      <c r="F395" s="289"/>
      <c r="G395" s="287" t="str">
        <f t="shared" si="5"/>
        <v>Kein Zusatzplan</v>
      </c>
    </row>
    <row r="396" spans="1:7">
      <c r="A396" s="287"/>
      <c r="B396" s="287"/>
      <c r="C396" s="287"/>
      <c r="D396" s="288"/>
      <c r="E396" s="288"/>
      <c r="F396" s="289"/>
      <c r="G396" s="287" t="str">
        <f t="shared" ref="G396:G459" si="6">be_zusatzplan</f>
        <v>Kein Zusatzplan</v>
      </c>
    </row>
    <row r="397" spans="1:7">
      <c r="A397" s="287"/>
      <c r="B397" s="287"/>
      <c r="C397" s="287"/>
      <c r="D397" s="288"/>
      <c r="E397" s="288"/>
      <c r="F397" s="289"/>
      <c r="G397" s="287" t="str">
        <f t="shared" si="6"/>
        <v>Kein Zusatzplan</v>
      </c>
    </row>
    <row r="398" spans="1:7">
      <c r="A398" s="287"/>
      <c r="B398" s="287"/>
      <c r="C398" s="287"/>
      <c r="D398" s="288"/>
      <c r="E398" s="288"/>
      <c r="F398" s="289"/>
      <c r="G398" s="287" t="str">
        <f t="shared" si="6"/>
        <v>Kein Zusatzplan</v>
      </c>
    </row>
    <row r="399" spans="1:7">
      <c r="A399" s="287"/>
      <c r="B399" s="287"/>
      <c r="C399" s="287"/>
      <c r="D399" s="288"/>
      <c r="E399" s="288"/>
      <c r="F399" s="289"/>
      <c r="G399" s="287" t="str">
        <f t="shared" si="6"/>
        <v>Kein Zusatzplan</v>
      </c>
    </row>
    <row r="400" spans="1:7">
      <c r="A400" s="287"/>
      <c r="B400" s="287"/>
      <c r="C400" s="287"/>
      <c r="D400" s="288"/>
      <c r="E400" s="288"/>
      <c r="F400" s="289"/>
      <c r="G400" s="287" t="str">
        <f t="shared" si="6"/>
        <v>Kein Zusatzplan</v>
      </c>
    </row>
    <row r="401" spans="1:7">
      <c r="A401" s="287"/>
      <c r="B401" s="287"/>
      <c r="C401" s="287"/>
      <c r="D401" s="288"/>
      <c r="E401" s="288"/>
      <c r="F401" s="289"/>
      <c r="G401" s="287" t="str">
        <f t="shared" si="6"/>
        <v>Kein Zusatzplan</v>
      </c>
    </row>
    <row r="402" spans="1:7">
      <c r="A402" s="287"/>
      <c r="B402" s="287"/>
      <c r="C402" s="287"/>
      <c r="D402" s="288"/>
      <c r="E402" s="288"/>
      <c r="F402" s="289"/>
      <c r="G402" s="287" t="str">
        <f t="shared" si="6"/>
        <v>Kein Zusatzplan</v>
      </c>
    </row>
    <row r="403" spans="1:7">
      <c r="A403" s="287"/>
      <c r="B403" s="287"/>
      <c r="C403" s="287"/>
      <c r="D403" s="288"/>
      <c r="E403" s="288"/>
      <c r="F403" s="289"/>
      <c r="G403" s="287" t="str">
        <f t="shared" si="6"/>
        <v>Kein Zusatzplan</v>
      </c>
    </row>
    <row r="404" spans="1:7">
      <c r="A404" s="287"/>
      <c r="B404" s="287"/>
      <c r="C404" s="287"/>
      <c r="D404" s="288"/>
      <c r="E404" s="288"/>
      <c r="F404" s="289"/>
      <c r="G404" s="287" t="str">
        <f t="shared" si="6"/>
        <v>Kein Zusatzplan</v>
      </c>
    </row>
    <row r="405" spans="1:7">
      <c r="A405" s="287"/>
      <c r="B405" s="287"/>
      <c r="C405" s="287"/>
      <c r="D405" s="288"/>
      <c r="E405" s="288"/>
      <c r="F405" s="289"/>
      <c r="G405" s="287" t="str">
        <f t="shared" si="6"/>
        <v>Kein Zusatzplan</v>
      </c>
    </row>
    <row r="406" spans="1:7">
      <c r="A406" s="287"/>
      <c r="B406" s="287"/>
      <c r="C406" s="287"/>
      <c r="D406" s="288"/>
      <c r="E406" s="288"/>
      <c r="F406" s="289"/>
      <c r="G406" s="287" t="str">
        <f t="shared" si="6"/>
        <v>Kein Zusatzplan</v>
      </c>
    </row>
    <row r="407" spans="1:7">
      <c r="A407" s="287"/>
      <c r="B407" s="287"/>
      <c r="C407" s="287"/>
      <c r="D407" s="288"/>
      <c r="E407" s="288"/>
      <c r="F407" s="289"/>
      <c r="G407" s="287" t="str">
        <f t="shared" si="6"/>
        <v>Kein Zusatzplan</v>
      </c>
    </row>
    <row r="408" spans="1:7">
      <c r="A408" s="287"/>
      <c r="B408" s="287"/>
      <c r="C408" s="287"/>
      <c r="D408" s="288"/>
      <c r="E408" s="288"/>
      <c r="F408" s="289"/>
      <c r="G408" s="287" t="str">
        <f t="shared" si="6"/>
        <v>Kein Zusatzplan</v>
      </c>
    </row>
    <row r="409" spans="1:7">
      <c r="A409" s="287"/>
      <c r="B409" s="287"/>
      <c r="C409" s="287"/>
      <c r="D409" s="288"/>
      <c r="E409" s="288"/>
      <c r="F409" s="289"/>
      <c r="G409" s="287" t="str">
        <f t="shared" si="6"/>
        <v>Kein Zusatzplan</v>
      </c>
    </row>
    <row r="410" spans="1:7">
      <c r="A410" s="287"/>
      <c r="B410" s="287"/>
      <c r="C410" s="287"/>
      <c r="D410" s="288"/>
      <c r="E410" s="288"/>
      <c r="F410" s="289"/>
      <c r="G410" s="287" t="str">
        <f t="shared" si="6"/>
        <v>Kein Zusatzplan</v>
      </c>
    </row>
    <row r="411" spans="1:7">
      <c r="A411" s="287"/>
      <c r="B411" s="287"/>
      <c r="C411" s="287"/>
      <c r="D411" s="288"/>
      <c r="E411" s="288"/>
      <c r="F411" s="289"/>
      <c r="G411" s="287" t="str">
        <f t="shared" si="6"/>
        <v>Kein Zusatzplan</v>
      </c>
    </row>
    <row r="412" spans="1:7">
      <c r="A412" s="287"/>
      <c r="B412" s="287"/>
      <c r="C412" s="287"/>
      <c r="D412" s="288"/>
      <c r="E412" s="288"/>
      <c r="F412" s="289"/>
      <c r="G412" s="287" t="str">
        <f t="shared" si="6"/>
        <v>Kein Zusatzplan</v>
      </c>
    </row>
    <row r="413" spans="1:7">
      <c r="A413" s="287"/>
      <c r="B413" s="287"/>
      <c r="C413" s="287"/>
      <c r="D413" s="288"/>
      <c r="E413" s="288"/>
      <c r="F413" s="289"/>
      <c r="G413" s="287" t="str">
        <f t="shared" si="6"/>
        <v>Kein Zusatzplan</v>
      </c>
    </row>
    <row r="414" spans="1:7">
      <c r="A414" s="287"/>
      <c r="B414" s="287"/>
      <c r="C414" s="287"/>
      <c r="D414" s="288"/>
      <c r="E414" s="288"/>
      <c r="F414" s="289"/>
      <c r="G414" s="287" t="str">
        <f t="shared" si="6"/>
        <v>Kein Zusatzplan</v>
      </c>
    </row>
    <row r="415" spans="1:7">
      <c r="A415" s="287"/>
      <c r="B415" s="287"/>
      <c r="C415" s="287"/>
      <c r="D415" s="288"/>
      <c r="E415" s="288"/>
      <c r="F415" s="289"/>
      <c r="G415" s="287" t="str">
        <f t="shared" si="6"/>
        <v>Kein Zusatzplan</v>
      </c>
    </row>
    <row r="416" spans="1:7">
      <c r="A416" s="287"/>
      <c r="B416" s="287"/>
      <c r="C416" s="287"/>
      <c r="D416" s="288"/>
      <c r="E416" s="288"/>
      <c r="F416" s="289"/>
      <c r="G416" s="287" t="str">
        <f t="shared" si="6"/>
        <v>Kein Zusatzplan</v>
      </c>
    </row>
    <row r="417" spans="1:7">
      <c r="A417" s="287"/>
      <c r="B417" s="287"/>
      <c r="C417" s="287"/>
      <c r="D417" s="288"/>
      <c r="E417" s="288"/>
      <c r="F417" s="289"/>
      <c r="G417" s="287" t="str">
        <f t="shared" si="6"/>
        <v>Kein Zusatzplan</v>
      </c>
    </row>
    <row r="418" spans="1:7">
      <c r="A418" s="287"/>
      <c r="B418" s="287"/>
      <c r="C418" s="287"/>
      <c r="D418" s="288"/>
      <c r="E418" s="288"/>
      <c r="F418" s="289"/>
      <c r="G418" s="287" t="str">
        <f t="shared" si="6"/>
        <v>Kein Zusatzplan</v>
      </c>
    </row>
    <row r="419" spans="1:7">
      <c r="A419" s="287"/>
      <c r="B419" s="287"/>
      <c r="C419" s="287"/>
      <c r="D419" s="288"/>
      <c r="E419" s="288"/>
      <c r="F419" s="289"/>
      <c r="G419" s="287" t="str">
        <f t="shared" si="6"/>
        <v>Kein Zusatzplan</v>
      </c>
    </row>
    <row r="420" spans="1:7">
      <c r="A420" s="287"/>
      <c r="B420" s="287"/>
      <c r="C420" s="287"/>
      <c r="D420" s="288"/>
      <c r="E420" s="288"/>
      <c r="F420" s="289"/>
      <c r="G420" s="287" t="str">
        <f t="shared" si="6"/>
        <v>Kein Zusatzplan</v>
      </c>
    </row>
    <row r="421" spans="1:7">
      <c r="A421" s="287"/>
      <c r="B421" s="287"/>
      <c r="C421" s="287"/>
      <c r="D421" s="288"/>
      <c r="E421" s="288"/>
      <c r="F421" s="289"/>
      <c r="G421" s="287" t="str">
        <f t="shared" si="6"/>
        <v>Kein Zusatzplan</v>
      </c>
    </row>
    <row r="422" spans="1:7">
      <c r="A422" s="287"/>
      <c r="B422" s="287"/>
      <c r="C422" s="287"/>
      <c r="D422" s="288"/>
      <c r="E422" s="288"/>
      <c r="F422" s="289"/>
      <c r="G422" s="287" t="str">
        <f t="shared" si="6"/>
        <v>Kein Zusatzplan</v>
      </c>
    </row>
    <row r="423" spans="1:7">
      <c r="A423" s="287"/>
      <c r="B423" s="287"/>
      <c r="C423" s="287"/>
      <c r="D423" s="288"/>
      <c r="E423" s="288"/>
      <c r="F423" s="289"/>
      <c r="G423" s="287" t="str">
        <f t="shared" si="6"/>
        <v>Kein Zusatzplan</v>
      </c>
    </row>
    <row r="424" spans="1:7">
      <c r="A424" s="287"/>
      <c r="B424" s="287"/>
      <c r="C424" s="287"/>
      <c r="D424" s="288"/>
      <c r="E424" s="288"/>
      <c r="F424" s="289"/>
      <c r="G424" s="287" t="str">
        <f t="shared" si="6"/>
        <v>Kein Zusatzplan</v>
      </c>
    </row>
    <row r="425" spans="1:7">
      <c r="A425" s="287"/>
      <c r="B425" s="287"/>
      <c r="C425" s="287"/>
      <c r="D425" s="288"/>
      <c r="E425" s="288"/>
      <c r="F425" s="289"/>
      <c r="G425" s="287" t="str">
        <f t="shared" si="6"/>
        <v>Kein Zusatzplan</v>
      </c>
    </row>
    <row r="426" spans="1:7">
      <c r="A426" s="287"/>
      <c r="B426" s="287"/>
      <c r="C426" s="287"/>
      <c r="D426" s="288"/>
      <c r="E426" s="288"/>
      <c r="F426" s="289"/>
      <c r="G426" s="287" t="str">
        <f t="shared" si="6"/>
        <v>Kein Zusatzplan</v>
      </c>
    </row>
    <row r="427" spans="1:7">
      <c r="A427" s="287"/>
      <c r="B427" s="287"/>
      <c r="C427" s="287"/>
      <c r="D427" s="288"/>
      <c r="E427" s="288"/>
      <c r="F427" s="289"/>
      <c r="G427" s="287" t="str">
        <f t="shared" si="6"/>
        <v>Kein Zusatzplan</v>
      </c>
    </row>
    <row r="428" spans="1:7">
      <c r="A428" s="287"/>
      <c r="B428" s="287"/>
      <c r="C428" s="287"/>
      <c r="D428" s="288"/>
      <c r="E428" s="288"/>
      <c r="F428" s="289"/>
      <c r="G428" s="287" t="str">
        <f t="shared" si="6"/>
        <v>Kein Zusatzplan</v>
      </c>
    </row>
    <row r="429" spans="1:7">
      <c r="A429" s="287"/>
      <c r="B429" s="287"/>
      <c r="C429" s="287"/>
      <c r="D429" s="288"/>
      <c r="E429" s="288"/>
      <c r="F429" s="289"/>
      <c r="G429" s="287" t="str">
        <f t="shared" si="6"/>
        <v>Kein Zusatzplan</v>
      </c>
    </row>
    <row r="430" spans="1:7">
      <c r="A430" s="287"/>
      <c r="B430" s="287"/>
      <c r="C430" s="287"/>
      <c r="D430" s="288"/>
      <c r="E430" s="288"/>
      <c r="F430" s="289"/>
      <c r="G430" s="287" t="str">
        <f t="shared" si="6"/>
        <v>Kein Zusatzplan</v>
      </c>
    </row>
    <row r="431" spans="1:7">
      <c r="A431" s="287"/>
      <c r="B431" s="287"/>
      <c r="C431" s="287"/>
      <c r="D431" s="288"/>
      <c r="E431" s="288"/>
      <c r="F431" s="289"/>
      <c r="G431" s="287" t="str">
        <f t="shared" si="6"/>
        <v>Kein Zusatzplan</v>
      </c>
    </row>
    <row r="432" spans="1:7">
      <c r="A432" s="287"/>
      <c r="B432" s="287"/>
      <c r="C432" s="287"/>
      <c r="D432" s="288"/>
      <c r="E432" s="288"/>
      <c r="F432" s="289"/>
      <c r="G432" s="287" t="str">
        <f t="shared" si="6"/>
        <v>Kein Zusatzplan</v>
      </c>
    </row>
    <row r="433" spans="1:7">
      <c r="A433" s="287"/>
      <c r="B433" s="287"/>
      <c r="C433" s="287"/>
      <c r="D433" s="288"/>
      <c r="E433" s="288"/>
      <c r="F433" s="289"/>
      <c r="G433" s="287" t="str">
        <f t="shared" si="6"/>
        <v>Kein Zusatzplan</v>
      </c>
    </row>
    <row r="434" spans="1:7">
      <c r="A434" s="287"/>
      <c r="B434" s="287"/>
      <c r="C434" s="287"/>
      <c r="D434" s="288"/>
      <c r="E434" s="288"/>
      <c r="F434" s="289"/>
      <c r="G434" s="287" t="str">
        <f t="shared" si="6"/>
        <v>Kein Zusatzplan</v>
      </c>
    </row>
    <row r="435" spans="1:7">
      <c r="A435" s="287"/>
      <c r="B435" s="287"/>
      <c r="C435" s="287"/>
      <c r="D435" s="288"/>
      <c r="E435" s="288"/>
      <c r="F435" s="289"/>
      <c r="G435" s="287" t="str">
        <f t="shared" si="6"/>
        <v>Kein Zusatzplan</v>
      </c>
    </row>
    <row r="436" spans="1:7">
      <c r="A436" s="287"/>
      <c r="B436" s="287"/>
      <c r="C436" s="287"/>
      <c r="D436" s="288"/>
      <c r="E436" s="288"/>
      <c r="F436" s="289"/>
      <c r="G436" s="287" t="str">
        <f t="shared" si="6"/>
        <v>Kein Zusatzplan</v>
      </c>
    </row>
    <row r="437" spans="1:7">
      <c r="A437" s="287"/>
      <c r="B437" s="287"/>
      <c r="C437" s="287"/>
      <c r="D437" s="288"/>
      <c r="E437" s="288"/>
      <c r="F437" s="289"/>
      <c r="G437" s="287" t="str">
        <f t="shared" si="6"/>
        <v>Kein Zusatzplan</v>
      </c>
    </row>
    <row r="438" spans="1:7">
      <c r="A438" s="287"/>
      <c r="B438" s="287"/>
      <c r="C438" s="287"/>
      <c r="D438" s="288"/>
      <c r="E438" s="288"/>
      <c r="F438" s="289"/>
      <c r="G438" s="287" t="str">
        <f t="shared" si="6"/>
        <v>Kein Zusatzplan</v>
      </c>
    </row>
    <row r="439" spans="1:7">
      <c r="A439" s="287"/>
      <c r="B439" s="287"/>
      <c r="C439" s="287"/>
      <c r="D439" s="288"/>
      <c r="E439" s="288"/>
      <c r="F439" s="289"/>
      <c r="G439" s="287" t="str">
        <f t="shared" si="6"/>
        <v>Kein Zusatzplan</v>
      </c>
    </row>
    <row r="440" spans="1:7">
      <c r="A440" s="287"/>
      <c r="B440" s="287"/>
      <c r="C440" s="287"/>
      <c r="D440" s="288"/>
      <c r="E440" s="288"/>
      <c r="F440" s="289"/>
      <c r="G440" s="287" t="str">
        <f t="shared" si="6"/>
        <v>Kein Zusatzplan</v>
      </c>
    </row>
    <row r="441" spans="1:7">
      <c r="A441" s="287"/>
      <c r="B441" s="287"/>
      <c r="C441" s="287"/>
      <c r="D441" s="288"/>
      <c r="E441" s="288"/>
      <c r="F441" s="289"/>
      <c r="G441" s="287" t="str">
        <f t="shared" si="6"/>
        <v>Kein Zusatzplan</v>
      </c>
    </row>
    <row r="442" spans="1:7">
      <c r="A442" s="287"/>
      <c r="B442" s="287"/>
      <c r="C442" s="287"/>
      <c r="D442" s="288"/>
      <c r="E442" s="288"/>
      <c r="F442" s="289"/>
      <c r="G442" s="287" t="str">
        <f t="shared" si="6"/>
        <v>Kein Zusatzplan</v>
      </c>
    </row>
    <row r="443" spans="1:7">
      <c r="A443" s="287"/>
      <c r="B443" s="287"/>
      <c r="C443" s="287"/>
      <c r="D443" s="288"/>
      <c r="E443" s="288"/>
      <c r="F443" s="289"/>
      <c r="G443" s="287" t="str">
        <f t="shared" si="6"/>
        <v>Kein Zusatzplan</v>
      </c>
    </row>
    <row r="444" spans="1:7">
      <c r="A444" s="287"/>
      <c r="B444" s="287"/>
      <c r="C444" s="287"/>
      <c r="D444" s="288"/>
      <c r="E444" s="288"/>
      <c r="F444" s="289"/>
      <c r="G444" s="287" t="str">
        <f t="shared" si="6"/>
        <v>Kein Zusatzplan</v>
      </c>
    </row>
    <row r="445" spans="1:7">
      <c r="A445" s="287"/>
      <c r="B445" s="287"/>
      <c r="C445" s="287"/>
      <c r="D445" s="288"/>
      <c r="E445" s="288"/>
      <c r="F445" s="289"/>
      <c r="G445" s="287" t="str">
        <f t="shared" si="6"/>
        <v>Kein Zusatzplan</v>
      </c>
    </row>
    <row r="446" spans="1:7">
      <c r="A446" s="287"/>
      <c r="B446" s="287"/>
      <c r="C446" s="287"/>
      <c r="D446" s="288"/>
      <c r="E446" s="288"/>
      <c r="F446" s="289"/>
      <c r="G446" s="287" t="str">
        <f t="shared" si="6"/>
        <v>Kein Zusatzplan</v>
      </c>
    </row>
    <row r="447" spans="1:7">
      <c r="A447" s="287"/>
      <c r="B447" s="287"/>
      <c r="C447" s="287"/>
      <c r="D447" s="288"/>
      <c r="E447" s="288"/>
      <c r="F447" s="289"/>
      <c r="G447" s="287" t="str">
        <f t="shared" si="6"/>
        <v>Kein Zusatzplan</v>
      </c>
    </row>
    <row r="448" spans="1:7">
      <c r="A448" s="287"/>
      <c r="B448" s="287"/>
      <c r="C448" s="287"/>
      <c r="D448" s="288"/>
      <c r="E448" s="288"/>
      <c r="F448" s="289"/>
      <c r="G448" s="287" t="str">
        <f t="shared" si="6"/>
        <v>Kein Zusatzplan</v>
      </c>
    </row>
    <row r="449" spans="1:7">
      <c r="A449" s="287"/>
      <c r="B449" s="287"/>
      <c r="C449" s="287"/>
      <c r="D449" s="288"/>
      <c r="E449" s="288"/>
      <c r="F449" s="289"/>
      <c r="G449" s="287" t="str">
        <f t="shared" si="6"/>
        <v>Kein Zusatzplan</v>
      </c>
    </row>
    <row r="450" spans="1:7">
      <c r="A450" s="287"/>
      <c r="B450" s="287"/>
      <c r="C450" s="287"/>
      <c r="D450" s="288"/>
      <c r="E450" s="288"/>
      <c r="F450" s="289"/>
      <c r="G450" s="287" t="str">
        <f t="shared" si="6"/>
        <v>Kein Zusatzplan</v>
      </c>
    </row>
    <row r="451" spans="1:7">
      <c r="A451" s="287"/>
      <c r="B451" s="287"/>
      <c r="C451" s="287"/>
      <c r="D451" s="288"/>
      <c r="E451" s="288"/>
      <c r="F451" s="289"/>
      <c r="G451" s="287" t="str">
        <f t="shared" si="6"/>
        <v>Kein Zusatzplan</v>
      </c>
    </row>
    <row r="452" spans="1:7">
      <c r="A452" s="287"/>
      <c r="B452" s="287"/>
      <c r="C452" s="287"/>
      <c r="D452" s="288"/>
      <c r="E452" s="288"/>
      <c r="F452" s="289"/>
      <c r="G452" s="287" t="str">
        <f t="shared" si="6"/>
        <v>Kein Zusatzplan</v>
      </c>
    </row>
    <row r="453" spans="1:7">
      <c r="A453" s="287"/>
      <c r="B453" s="287"/>
      <c r="C453" s="287"/>
      <c r="D453" s="288"/>
      <c r="E453" s="288"/>
      <c r="F453" s="289"/>
      <c r="G453" s="287" t="str">
        <f t="shared" si="6"/>
        <v>Kein Zusatzplan</v>
      </c>
    </row>
    <row r="454" spans="1:7">
      <c r="A454" s="287"/>
      <c r="B454" s="287"/>
      <c r="C454" s="287"/>
      <c r="D454" s="288"/>
      <c r="E454" s="288"/>
      <c r="F454" s="289"/>
      <c r="G454" s="287" t="str">
        <f t="shared" si="6"/>
        <v>Kein Zusatzplan</v>
      </c>
    </row>
    <row r="455" spans="1:7">
      <c r="A455" s="287"/>
      <c r="B455" s="287"/>
      <c r="C455" s="287"/>
      <c r="D455" s="288"/>
      <c r="E455" s="288"/>
      <c r="F455" s="289"/>
      <c r="G455" s="287" t="str">
        <f t="shared" si="6"/>
        <v>Kein Zusatzplan</v>
      </c>
    </row>
    <row r="456" spans="1:7">
      <c r="A456" s="287"/>
      <c r="B456" s="287"/>
      <c r="C456" s="287"/>
      <c r="D456" s="288"/>
      <c r="E456" s="288"/>
      <c r="F456" s="289"/>
      <c r="G456" s="287" t="str">
        <f t="shared" si="6"/>
        <v>Kein Zusatzplan</v>
      </c>
    </row>
    <row r="457" spans="1:7">
      <c r="A457" s="287"/>
      <c r="B457" s="287"/>
      <c r="C457" s="287"/>
      <c r="D457" s="288"/>
      <c r="E457" s="288"/>
      <c r="F457" s="289"/>
      <c r="G457" s="287" t="str">
        <f t="shared" si="6"/>
        <v>Kein Zusatzplan</v>
      </c>
    </row>
    <row r="458" spans="1:7">
      <c r="A458" s="287"/>
      <c r="B458" s="287"/>
      <c r="C458" s="287"/>
      <c r="D458" s="288"/>
      <c r="E458" s="288"/>
      <c r="F458" s="289"/>
      <c r="G458" s="287" t="str">
        <f t="shared" si="6"/>
        <v>Kein Zusatzplan</v>
      </c>
    </row>
    <row r="459" spans="1:7">
      <c r="A459" s="287"/>
      <c r="B459" s="287"/>
      <c r="C459" s="287"/>
      <c r="D459" s="288"/>
      <c r="E459" s="288"/>
      <c r="F459" s="289"/>
      <c r="G459" s="287" t="str">
        <f t="shared" si="6"/>
        <v>Kein Zusatzplan</v>
      </c>
    </row>
    <row r="460" spans="1:7">
      <c r="A460" s="287"/>
      <c r="B460" s="287"/>
      <c r="C460" s="287"/>
      <c r="D460" s="288"/>
      <c r="E460" s="288"/>
      <c r="F460" s="289"/>
      <c r="G460" s="287" t="str">
        <f t="shared" ref="G460:G523" si="7">be_zusatzplan</f>
        <v>Kein Zusatzplan</v>
      </c>
    </row>
    <row r="461" spans="1:7">
      <c r="A461" s="287"/>
      <c r="B461" s="287"/>
      <c r="C461" s="287"/>
      <c r="D461" s="288"/>
      <c r="E461" s="288"/>
      <c r="F461" s="289"/>
      <c r="G461" s="287" t="str">
        <f t="shared" si="7"/>
        <v>Kein Zusatzplan</v>
      </c>
    </row>
    <row r="462" spans="1:7">
      <c r="A462" s="287"/>
      <c r="B462" s="287"/>
      <c r="C462" s="287"/>
      <c r="D462" s="288"/>
      <c r="E462" s="288"/>
      <c r="F462" s="289"/>
      <c r="G462" s="287" t="str">
        <f t="shared" si="7"/>
        <v>Kein Zusatzplan</v>
      </c>
    </row>
    <row r="463" spans="1:7">
      <c r="A463" s="287"/>
      <c r="B463" s="287"/>
      <c r="C463" s="287"/>
      <c r="D463" s="288"/>
      <c r="E463" s="288"/>
      <c r="F463" s="289"/>
      <c r="G463" s="287" t="str">
        <f t="shared" si="7"/>
        <v>Kein Zusatzplan</v>
      </c>
    </row>
    <row r="464" spans="1:7">
      <c r="A464" s="287"/>
      <c r="B464" s="287"/>
      <c r="C464" s="287"/>
      <c r="D464" s="288"/>
      <c r="E464" s="288"/>
      <c r="F464" s="289"/>
      <c r="G464" s="287" t="str">
        <f t="shared" si="7"/>
        <v>Kein Zusatzplan</v>
      </c>
    </row>
    <row r="465" spans="1:7">
      <c r="A465" s="287"/>
      <c r="B465" s="287"/>
      <c r="C465" s="287"/>
      <c r="D465" s="288"/>
      <c r="E465" s="288"/>
      <c r="F465" s="289"/>
      <c r="G465" s="287" t="str">
        <f t="shared" si="7"/>
        <v>Kein Zusatzplan</v>
      </c>
    </row>
    <row r="466" spans="1:7">
      <c r="A466" s="287"/>
      <c r="B466" s="287"/>
      <c r="C466" s="287"/>
      <c r="D466" s="288"/>
      <c r="E466" s="288"/>
      <c r="F466" s="289"/>
      <c r="G466" s="287" t="str">
        <f t="shared" si="7"/>
        <v>Kein Zusatzplan</v>
      </c>
    </row>
    <row r="467" spans="1:7">
      <c r="A467" s="287"/>
      <c r="B467" s="287"/>
      <c r="C467" s="287"/>
      <c r="D467" s="288"/>
      <c r="E467" s="288"/>
      <c r="F467" s="289"/>
      <c r="G467" s="287" t="str">
        <f t="shared" si="7"/>
        <v>Kein Zusatzplan</v>
      </c>
    </row>
    <row r="468" spans="1:7">
      <c r="A468" s="287"/>
      <c r="B468" s="287"/>
      <c r="C468" s="287"/>
      <c r="D468" s="288"/>
      <c r="E468" s="288"/>
      <c r="F468" s="289"/>
      <c r="G468" s="287" t="str">
        <f t="shared" si="7"/>
        <v>Kein Zusatzplan</v>
      </c>
    </row>
    <row r="469" spans="1:7">
      <c r="A469" s="287"/>
      <c r="B469" s="287"/>
      <c r="C469" s="287"/>
      <c r="D469" s="288"/>
      <c r="E469" s="288"/>
      <c r="F469" s="289"/>
      <c r="G469" s="287" t="str">
        <f t="shared" si="7"/>
        <v>Kein Zusatzplan</v>
      </c>
    </row>
    <row r="470" spans="1:7">
      <c r="A470" s="287"/>
      <c r="B470" s="287"/>
      <c r="C470" s="287"/>
      <c r="D470" s="288"/>
      <c r="E470" s="288"/>
      <c r="F470" s="289"/>
      <c r="G470" s="287" t="str">
        <f t="shared" si="7"/>
        <v>Kein Zusatzplan</v>
      </c>
    </row>
    <row r="471" spans="1:7">
      <c r="A471" s="287"/>
      <c r="B471" s="287"/>
      <c r="C471" s="287"/>
      <c r="D471" s="288"/>
      <c r="E471" s="288"/>
      <c r="F471" s="289"/>
      <c r="G471" s="287" t="str">
        <f t="shared" si="7"/>
        <v>Kein Zusatzplan</v>
      </c>
    </row>
    <row r="472" spans="1:7">
      <c r="A472" s="287"/>
      <c r="B472" s="287"/>
      <c r="C472" s="287"/>
      <c r="D472" s="288"/>
      <c r="E472" s="288"/>
      <c r="F472" s="289"/>
      <c r="G472" s="287" t="str">
        <f t="shared" si="7"/>
        <v>Kein Zusatzplan</v>
      </c>
    </row>
    <row r="473" spans="1:7">
      <c r="A473" s="287"/>
      <c r="B473" s="287"/>
      <c r="C473" s="287"/>
      <c r="D473" s="288"/>
      <c r="E473" s="288"/>
      <c r="F473" s="289"/>
      <c r="G473" s="287" t="str">
        <f t="shared" si="7"/>
        <v>Kein Zusatzplan</v>
      </c>
    </row>
    <row r="474" spans="1:7">
      <c r="A474" s="287"/>
      <c r="B474" s="287"/>
      <c r="C474" s="287"/>
      <c r="D474" s="288"/>
      <c r="E474" s="288"/>
      <c r="F474" s="289"/>
      <c r="G474" s="287" t="str">
        <f t="shared" si="7"/>
        <v>Kein Zusatzplan</v>
      </c>
    </row>
    <row r="475" spans="1:7">
      <c r="A475" s="287"/>
      <c r="B475" s="287"/>
      <c r="C475" s="287"/>
      <c r="D475" s="288"/>
      <c r="E475" s="288"/>
      <c r="F475" s="289"/>
      <c r="G475" s="287" t="str">
        <f t="shared" si="7"/>
        <v>Kein Zusatzplan</v>
      </c>
    </row>
    <row r="476" spans="1:7">
      <c r="A476" s="287"/>
      <c r="B476" s="287"/>
      <c r="C476" s="287"/>
      <c r="D476" s="288"/>
      <c r="E476" s="288"/>
      <c r="F476" s="289"/>
      <c r="G476" s="287" t="str">
        <f t="shared" si="7"/>
        <v>Kein Zusatzplan</v>
      </c>
    </row>
    <row r="477" spans="1:7">
      <c r="A477" s="287"/>
      <c r="B477" s="287"/>
      <c r="C477" s="287"/>
      <c r="D477" s="288"/>
      <c r="E477" s="288"/>
      <c r="F477" s="289"/>
      <c r="G477" s="287" t="str">
        <f t="shared" si="7"/>
        <v>Kein Zusatzplan</v>
      </c>
    </row>
    <row r="478" spans="1:7">
      <c r="A478" s="287"/>
      <c r="B478" s="287"/>
      <c r="C478" s="287"/>
      <c r="D478" s="288"/>
      <c r="E478" s="288"/>
      <c r="F478" s="289"/>
      <c r="G478" s="287" t="str">
        <f t="shared" si="7"/>
        <v>Kein Zusatzplan</v>
      </c>
    </row>
    <row r="479" spans="1:7">
      <c r="A479" s="287"/>
      <c r="B479" s="287"/>
      <c r="C479" s="287"/>
      <c r="D479" s="288"/>
      <c r="E479" s="288"/>
      <c r="F479" s="289"/>
      <c r="G479" s="287" t="str">
        <f t="shared" si="7"/>
        <v>Kein Zusatzplan</v>
      </c>
    </row>
    <row r="480" spans="1:7">
      <c r="A480" s="287"/>
      <c r="B480" s="287"/>
      <c r="C480" s="287"/>
      <c r="D480" s="288"/>
      <c r="E480" s="288"/>
      <c r="F480" s="289"/>
      <c r="G480" s="287" t="str">
        <f t="shared" si="7"/>
        <v>Kein Zusatzplan</v>
      </c>
    </row>
    <row r="481" spans="1:7">
      <c r="A481" s="287"/>
      <c r="B481" s="287"/>
      <c r="C481" s="287"/>
      <c r="D481" s="288"/>
      <c r="E481" s="288"/>
      <c r="F481" s="289"/>
      <c r="G481" s="287" t="str">
        <f t="shared" si="7"/>
        <v>Kein Zusatzplan</v>
      </c>
    </row>
    <row r="482" spans="1:7">
      <c r="A482" s="287"/>
      <c r="B482" s="287"/>
      <c r="C482" s="287"/>
      <c r="D482" s="288"/>
      <c r="E482" s="288"/>
      <c r="F482" s="289"/>
      <c r="G482" s="287" t="str">
        <f t="shared" si="7"/>
        <v>Kein Zusatzplan</v>
      </c>
    </row>
    <row r="483" spans="1:7">
      <c r="A483" s="287"/>
      <c r="B483" s="287"/>
      <c r="C483" s="287"/>
      <c r="D483" s="288"/>
      <c r="E483" s="288"/>
      <c r="F483" s="289"/>
      <c r="G483" s="287" t="str">
        <f t="shared" si="7"/>
        <v>Kein Zusatzplan</v>
      </c>
    </row>
    <row r="484" spans="1:7">
      <c r="A484" s="287"/>
      <c r="B484" s="287"/>
      <c r="C484" s="287"/>
      <c r="D484" s="288"/>
      <c r="E484" s="288"/>
      <c r="F484" s="289"/>
      <c r="G484" s="287" t="str">
        <f t="shared" si="7"/>
        <v>Kein Zusatzplan</v>
      </c>
    </row>
    <row r="485" spans="1:7">
      <c r="A485" s="287"/>
      <c r="B485" s="287"/>
      <c r="C485" s="287"/>
      <c r="D485" s="288"/>
      <c r="E485" s="288"/>
      <c r="F485" s="289"/>
      <c r="G485" s="287" t="str">
        <f t="shared" si="7"/>
        <v>Kein Zusatzplan</v>
      </c>
    </row>
    <row r="486" spans="1:7">
      <c r="A486" s="287"/>
      <c r="B486" s="287"/>
      <c r="C486" s="287"/>
      <c r="D486" s="288"/>
      <c r="E486" s="288"/>
      <c r="F486" s="289"/>
      <c r="G486" s="287" t="str">
        <f t="shared" si="7"/>
        <v>Kein Zusatzplan</v>
      </c>
    </row>
    <row r="487" spans="1:7">
      <c r="A487" s="287"/>
      <c r="B487" s="287"/>
      <c r="C487" s="287"/>
      <c r="D487" s="288"/>
      <c r="E487" s="288"/>
      <c r="F487" s="289"/>
      <c r="G487" s="287" t="str">
        <f t="shared" si="7"/>
        <v>Kein Zusatzplan</v>
      </c>
    </row>
    <row r="488" spans="1:7">
      <c r="A488" s="287"/>
      <c r="B488" s="287"/>
      <c r="C488" s="287"/>
      <c r="D488" s="288"/>
      <c r="E488" s="288"/>
      <c r="F488" s="289"/>
      <c r="G488" s="287" t="str">
        <f t="shared" si="7"/>
        <v>Kein Zusatzplan</v>
      </c>
    </row>
    <row r="489" spans="1:7">
      <c r="A489" s="287"/>
      <c r="B489" s="287"/>
      <c r="C489" s="287"/>
      <c r="D489" s="288"/>
      <c r="E489" s="288"/>
      <c r="F489" s="289"/>
      <c r="G489" s="287" t="str">
        <f t="shared" si="7"/>
        <v>Kein Zusatzplan</v>
      </c>
    </row>
    <row r="490" spans="1:7">
      <c r="A490" s="287"/>
      <c r="B490" s="287"/>
      <c r="C490" s="287"/>
      <c r="D490" s="288"/>
      <c r="E490" s="288"/>
      <c r="F490" s="289"/>
      <c r="G490" s="287" t="str">
        <f t="shared" si="7"/>
        <v>Kein Zusatzplan</v>
      </c>
    </row>
    <row r="491" spans="1:7">
      <c r="A491" s="287"/>
      <c r="B491" s="287"/>
      <c r="C491" s="287"/>
      <c r="D491" s="288"/>
      <c r="E491" s="288"/>
      <c r="F491" s="289"/>
      <c r="G491" s="287" t="str">
        <f t="shared" si="7"/>
        <v>Kein Zusatzplan</v>
      </c>
    </row>
    <row r="492" spans="1:7">
      <c r="A492" s="287"/>
      <c r="B492" s="287"/>
      <c r="C492" s="287"/>
      <c r="D492" s="288"/>
      <c r="E492" s="288"/>
      <c r="F492" s="289"/>
      <c r="G492" s="287" t="str">
        <f t="shared" si="7"/>
        <v>Kein Zusatzplan</v>
      </c>
    </row>
    <row r="493" spans="1:7">
      <c r="A493" s="287"/>
      <c r="B493" s="287"/>
      <c r="C493" s="287"/>
      <c r="D493" s="288"/>
      <c r="E493" s="288"/>
      <c r="F493" s="289"/>
      <c r="G493" s="287" t="str">
        <f t="shared" si="7"/>
        <v>Kein Zusatzplan</v>
      </c>
    </row>
    <row r="494" spans="1:7">
      <c r="A494" s="287"/>
      <c r="B494" s="287"/>
      <c r="C494" s="287"/>
      <c r="D494" s="288"/>
      <c r="E494" s="288"/>
      <c r="F494" s="289"/>
      <c r="G494" s="287" t="str">
        <f t="shared" si="7"/>
        <v>Kein Zusatzplan</v>
      </c>
    </row>
    <row r="495" spans="1:7">
      <c r="A495" s="287"/>
      <c r="B495" s="287"/>
      <c r="C495" s="287"/>
      <c r="D495" s="288"/>
      <c r="E495" s="288"/>
      <c r="F495" s="289"/>
      <c r="G495" s="287" t="str">
        <f t="shared" si="7"/>
        <v>Kein Zusatzplan</v>
      </c>
    </row>
    <row r="496" spans="1:7">
      <c r="A496" s="287"/>
      <c r="B496" s="287"/>
      <c r="C496" s="287"/>
      <c r="D496" s="288"/>
      <c r="E496" s="288"/>
      <c r="F496" s="289"/>
      <c r="G496" s="287" t="str">
        <f t="shared" si="7"/>
        <v>Kein Zusatzplan</v>
      </c>
    </row>
    <row r="497" spans="1:7">
      <c r="A497" s="287"/>
      <c r="B497" s="287"/>
      <c r="C497" s="287"/>
      <c r="D497" s="288"/>
      <c r="E497" s="288"/>
      <c r="F497" s="289"/>
      <c r="G497" s="287" t="str">
        <f t="shared" si="7"/>
        <v>Kein Zusatzplan</v>
      </c>
    </row>
    <row r="498" spans="1:7">
      <c r="A498" s="287"/>
      <c r="B498" s="287"/>
      <c r="C498" s="287"/>
      <c r="D498" s="288"/>
      <c r="E498" s="288"/>
      <c r="F498" s="289"/>
      <c r="G498" s="287" t="str">
        <f t="shared" si="7"/>
        <v>Kein Zusatzplan</v>
      </c>
    </row>
    <row r="499" spans="1:7">
      <c r="A499" s="287"/>
      <c r="B499" s="287"/>
      <c r="C499" s="287"/>
      <c r="D499" s="288"/>
      <c r="E499" s="288"/>
      <c r="F499" s="289"/>
      <c r="G499" s="287" t="str">
        <f t="shared" si="7"/>
        <v>Kein Zusatzplan</v>
      </c>
    </row>
    <row r="500" spans="1:7">
      <c r="A500" s="287"/>
      <c r="B500" s="287"/>
      <c r="C500" s="287"/>
      <c r="D500" s="288"/>
      <c r="E500" s="288"/>
      <c r="F500" s="289"/>
      <c r="G500" s="287" t="str">
        <f t="shared" si="7"/>
        <v>Kein Zusatzplan</v>
      </c>
    </row>
    <row r="501" spans="1:7">
      <c r="A501" s="287"/>
      <c r="B501" s="287"/>
      <c r="C501" s="287"/>
      <c r="D501" s="288"/>
      <c r="E501" s="288"/>
      <c r="F501" s="289"/>
      <c r="G501" s="287" t="str">
        <f t="shared" si="7"/>
        <v>Kein Zusatzplan</v>
      </c>
    </row>
    <row r="502" spans="1:7">
      <c r="A502" s="287"/>
      <c r="B502" s="287"/>
      <c r="C502" s="287"/>
      <c r="D502" s="288"/>
      <c r="E502" s="288"/>
      <c r="F502" s="289"/>
      <c r="G502" s="287" t="str">
        <f t="shared" si="7"/>
        <v>Kein Zusatzplan</v>
      </c>
    </row>
    <row r="503" spans="1:7">
      <c r="A503" s="287"/>
      <c r="B503" s="287"/>
      <c r="C503" s="287"/>
      <c r="D503" s="288"/>
      <c r="E503" s="288"/>
      <c r="F503" s="289"/>
      <c r="G503" s="287" t="str">
        <f t="shared" si="7"/>
        <v>Kein Zusatzplan</v>
      </c>
    </row>
    <row r="504" spans="1:7">
      <c r="A504" s="287"/>
      <c r="B504" s="287"/>
      <c r="C504" s="287"/>
      <c r="D504" s="288"/>
      <c r="E504" s="288"/>
      <c r="F504" s="289"/>
      <c r="G504" s="287" t="str">
        <f t="shared" si="7"/>
        <v>Kein Zusatzplan</v>
      </c>
    </row>
    <row r="505" spans="1:7">
      <c r="A505" s="287"/>
      <c r="B505" s="287"/>
      <c r="C505" s="287"/>
      <c r="D505" s="288"/>
      <c r="E505" s="288"/>
      <c r="F505" s="289"/>
      <c r="G505" s="287" t="str">
        <f t="shared" si="7"/>
        <v>Kein Zusatzplan</v>
      </c>
    </row>
    <row r="506" spans="1:7">
      <c r="A506" s="287"/>
      <c r="B506" s="287"/>
      <c r="C506" s="287"/>
      <c r="D506" s="288"/>
      <c r="E506" s="288"/>
      <c r="F506" s="289"/>
      <c r="G506" s="287" t="str">
        <f t="shared" si="7"/>
        <v>Kein Zusatzplan</v>
      </c>
    </row>
    <row r="507" spans="1:7">
      <c r="A507" s="287"/>
      <c r="B507" s="287"/>
      <c r="C507" s="287"/>
      <c r="D507" s="288"/>
      <c r="E507" s="288"/>
      <c r="F507" s="289"/>
      <c r="G507" s="287" t="str">
        <f t="shared" si="7"/>
        <v>Kein Zusatzplan</v>
      </c>
    </row>
    <row r="508" spans="1:7">
      <c r="A508" s="287"/>
      <c r="B508" s="287"/>
      <c r="C508" s="287"/>
      <c r="D508" s="288"/>
      <c r="E508" s="288"/>
      <c r="F508" s="289"/>
      <c r="G508" s="287" t="str">
        <f t="shared" si="7"/>
        <v>Kein Zusatzplan</v>
      </c>
    </row>
    <row r="509" spans="1:7">
      <c r="A509" s="287"/>
      <c r="B509" s="287"/>
      <c r="C509" s="287"/>
      <c r="D509" s="288"/>
      <c r="E509" s="288"/>
      <c r="F509" s="289"/>
      <c r="G509" s="287" t="str">
        <f t="shared" si="7"/>
        <v>Kein Zusatzplan</v>
      </c>
    </row>
    <row r="510" spans="1:7">
      <c r="A510" s="287"/>
      <c r="B510" s="287"/>
      <c r="C510" s="287"/>
      <c r="D510" s="288"/>
      <c r="E510" s="288"/>
      <c r="F510" s="289"/>
      <c r="G510" s="287" t="str">
        <f t="shared" si="7"/>
        <v>Kein Zusatzplan</v>
      </c>
    </row>
    <row r="511" spans="1:7">
      <c r="A511" s="287"/>
      <c r="B511" s="287"/>
      <c r="C511" s="287"/>
      <c r="D511" s="288"/>
      <c r="E511" s="288"/>
      <c r="F511" s="289"/>
      <c r="G511" s="287" t="str">
        <f t="shared" si="7"/>
        <v>Kein Zusatzplan</v>
      </c>
    </row>
    <row r="512" spans="1:7">
      <c r="A512" s="287"/>
      <c r="B512" s="287"/>
      <c r="C512" s="287"/>
      <c r="D512" s="288"/>
      <c r="E512" s="288"/>
      <c r="F512" s="289"/>
      <c r="G512" s="287" t="str">
        <f t="shared" si="7"/>
        <v>Kein Zusatzplan</v>
      </c>
    </row>
    <row r="513" spans="1:7">
      <c r="A513" s="287"/>
      <c r="B513" s="287"/>
      <c r="C513" s="287"/>
      <c r="D513" s="288"/>
      <c r="E513" s="288"/>
      <c r="F513" s="289"/>
      <c r="G513" s="287" t="str">
        <f t="shared" si="7"/>
        <v>Kein Zusatzplan</v>
      </c>
    </row>
    <row r="514" spans="1:7">
      <c r="A514" s="287"/>
      <c r="B514" s="287"/>
      <c r="C514" s="287"/>
      <c r="D514" s="288"/>
      <c r="E514" s="288"/>
      <c r="F514" s="289"/>
      <c r="G514" s="287" t="str">
        <f t="shared" si="7"/>
        <v>Kein Zusatzplan</v>
      </c>
    </row>
    <row r="515" spans="1:7">
      <c r="A515" s="287"/>
      <c r="B515" s="287"/>
      <c r="C515" s="287"/>
      <c r="D515" s="288"/>
      <c r="E515" s="288"/>
      <c r="F515" s="289"/>
      <c r="G515" s="287" t="str">
        <f t="shared" si="7"/>
        <v>Kein Zusatzplan</v>
      </c>
    </row>
    <row r="516" spans="1:7">
      <c r="A516" s="287"/>
      <c r="B516" s="287"/>
      <c r="C516" s="287"/>
      <c r="D516" s="288"/>
      <c r="E516" s="288"/>
      <c r="F516" s="289"/>
      <c r="G516" s="287" t="str">
        <f t="shared" si="7"/>
        <v>Kein Zusatzplan</v>
      </c>
    </row>
    <row r="517" spans="1:7">
      <c r="A517" s="287"/>
      <c r="B517" s="287"/>
      <c r="C517" s="287"/>
      <c r="D517" s="288"/>
      <c r="E517" s="288"/>
      <c r="F517" s="289"/>
      <c r="G517" s="287" t="str">
        <f t="shared" si="7"/>
        <v>Kein Zusatzplan</v>
      </c>
    </row>
    <row r="518" spans="1:7">
      <c r="A518" s="287"/>
      <c r="B518" s="287"/>
      <c r="C518" s="287"/>
      <c r="D518" s="288"/>
      <c r="E518" s="288"/>
      <c r="F518" s="289"/>
      <c r="G518" s="287" t="str">
        <f t="shared" si="7"/>
        <v>Kein Zusatzplan</v>
      </c>
    </row>
    <row r="519" spans="1:7">
      <c r="A519" s="287"/>
      <c r="B519" s="287"/>
      <c r="C519" s="287"/>
      <c r="D519" s="288"/>
      <c r="E519" s="288"/>
      <c r="F519" s="289"/>
      <c r="G519" s="287" t="str">
        <f t="shared" si="7"/>
        <v>Kein Zusatzplan</v>
      </c>
    </row>
    <row r="520" spans="1:7">
      <c r="A520" s="287"/>
      <c r="B520" s="287"/>
      <c r="C520" s="287"/>
      <c r="D520" s="288"/>
      <c r="E520" s="288"/>
      <c r="F520" s="289"/>
      <c r="G520" s="287" t="str">
        <f t="shared" si="7"/>
        <v>Kein Zusatzplan</v>
      </c>
    </row>
    <row r="521" spans="1:7">
      <c r="A521" s="287"/>
      <c r="B521" s="287"/>
      <c r="C521" s="287"/>
      <c r="D521" s="288"/>
      <c r="E521" s="288"/>
      <c r="F521" s="289"/>
      <c r="G521" s="287" t="str">
        <f t="shared" si="7"/>
        <v>Kein Zusatzplan</v>
      </c>
    </row>
    <row r="522" spans="1:7">
      <c r="A522" s="287"/>
      <c r="B522" s="287"/>
      <c r="C522" s="287"/>
      <c r="D522" s="288"/>
      <c r="E522" s="288"/>
      <c r="F522" s="289"/>
      <c r="G522" s="287" t="str">
        <f t="shared" si="7"/>
        <v>Kein Zusatzplan</v>
      </c>
    </row>
    <row r="523" spans="1:7">
      <c r="A523" s="287"/>
      <c r="B523" s="287"/>
      <c r="C523" s="287"/>
      <c r="D523" s="288"/>
      <c r="E523" s="288"/>
      <c r="F523" s="289"/>
      <c r="G523" s="287" t="str">
        <f t="shared" si="7"/>
        <v>Kein Zusatzplan</v>
      </c>
    </row>
    <row r="524" spans="1:7">
      <c r="A524" s="287"/>
      <c r="B524" s="287"/>
      <c r="C524" s="287"/>
      <c r="D524" s="288"/>
      <c r="E524" s="288"/>
      <c r="F524" s="289"/>
      <c r="G524" s="287" t="str">
        <f t="shared" ref="G524:G587" si="8">be_zusatzplan</f>
        <v>Kein Zusatzplan</v>
      </c>
    </row>
    <row r="525" spans="1:7">
      <c r="A525" s="287"/>
      <c r="B525" s="287"/>
      <c r="C525" s="287"/>
      <c r="D525" s="288"/>
      <c r="E525" s="288"/>
      <c r="F525" s="289"/>
      <c r="G525" s="287" t="str">
        <f t="shared" si="8"/>
        <v>Kein Zusatzplan</v>
      </c>
    </row>
    <row r="526" spans="1:7">
      <c r="A526" s="287"/>
      <c r="B526" s="287"/>
      <c r="C526" s="287"/>
      <c r="D526" s="288"/>
      <c r="E526" s="288"/>
      <c r="F526" s="289"/>
      <c r="G526" s="287" t="str">
        <f t="shared" si="8"/>
        <v>Kein Zusatzplan</v>
      </c>
    </row>
    <row r="527" spans="1:7">
      <c r="A527" s="287"/>
      <c r="B527" s="287"/>
      <c r="C527" s="287"/>
      <c r="D527" s="288"/>
      <c r="E527" s="288"/>
      <c r="F527" s="289"/>
      <c r="G527" s="287" t="str">
        <f t="shared" si="8"/>
        <v>Kein Zusatzplan</v>
      </c>
    </row>
    <row r="528" spans="1:7">
      <c r="A528" s="287"/>
      <c r="B528" s="287"/>
      <c r="C528" s="287"/>
      <c r="D528" s="288"/>
      <c r="E528" s="288"/>
      <c r="F528" s="289"/>
      <c r="G528" s="287" t="str">
        <f t="shared" si="8"/>
        <v>Kein Zusatzplan</v>
      </c>
    </row>
    <row r="529" spans="1:7">
      <c r="A529" s="287"/>
      <c r="B529" s="287"/>
      <c r="C529" s="287"/>
      <c r="D529" s="288"/>
      <c r="E529" s="288"/>
      <c r="F529" s="289"/>
      <c r="G529" s="287" t="str">
        <f t="shared" si="8"/>
        <v>Kein Zusatzplan</v>
      </c>
    </row>
    <row r="530" spans="1:7">
      <c r="A530" s="287"/>
      <c r="B530" s="287"/>
      <c r="C530" s="287"/>
      <c r="D530" s="288"/>
      <c r="E530" s="288"/>
      <c r="F530" s="289"/>
      <c r="G530" s="287" t="str">
        <f t="shared" si="8"/>
        <v>Kein Zusatzplan</v>
      </c>
    </row>
    <row r="531" spans="1:7">
      <c r="A531" s="287"/>
      <c r="B531" s="287"/>
      <c r="C531" s="287"/>
      <c r="D531" s="288"/>
      <c r="E531" s="288"/>
      <c r="F531" s="289"/>
      <c r="G531" s="287" t="str">
        <f t="shared" si="8"/>
        <v>Kein Zusatzplan</v>
      </c>
    </row>
    <row r="532" spans="1:7">
      <c r="A532" s="287"/>
      <c r="B532" s="287"/>
      <c r="C532" s="287"/>
      <c r="D532" s="288"/>
      <c r="E532" s="288"/>
      <c r="F532" s="289"/>
      <c r="G532" s="287" t="str">
        <f t="shared" si="8"/>
        <v>Kein Zusatzplan</v>
      </c>
    </row>
    <row r="533" spans="1:7">
      <c r="A533" s="287"/>
      <c r="B533" s="287"/>
      <c r="C533" s="287"/>
      <c r="D533" s="288"/>
      <c r="E533" s="288"/>
      <c r="F533" s="289"/>
      <c r="G533" s="287" t="str">
        <f t="shared" si="8"/>
        <v>Kein Zusatzplan</v>
      </c>
    </row>
    <row r="534" spans="1:7">
      <c r="A534" s="287"/>
      <c r="B534" s="287"/>
      <c r="C534" s="287"/>
      <c r="D534" s="288"/>
      <c r="E534" s="288"/>
      <c r="F534" s="289"/>
      <c r="G534" s="287" t="str">
        <f t="shared" si="8"/>
        <v>Kein Zusatzplan</v>
      </c>
    </row>
    <row r="535" spans="1:7">
      <c r="A535" s="287"/>
      <c r="B535" s="287"/>
      <c r="C535" s="287"/>
      <c r="D535" s="288"/>
      <c r="E535" s="288"/>
      <c r="F535" s="289"/>
      <c r="G535" s="287" t="str">
        <f t="shared" si="8"/>
        <v>Kein Zusatzplan</v>
      </c>
    </row>
    <row r="536" spans="1:7">
      <c r="A536" s="287"/>
      <c r="B536" s="287"/>
      <c r="C536" s="287"/>
      <c r="D536" s="288"/>
      <c r="E536" s="288"/>
      <c r="F536" s="289"/>
      <c r="G536" s="287" t="str">
        <f t="shared" si="8"/>
        <v>Kein Zusatzplan</v>
      </c>
    </row>
    <row r="537" spans="1:7">
      <c r="A537" s="287"/>
      <c r="B537" s="287"/>
      <c r="C537" s="287"/>
      <c r="D537" s="288"/>
      <c r="E537" s="288"/>
      <c r="F537" s="289"/>
      <c r="G537" s="287" t="str">
        <f t="shared" si="8"/>
        <v>Kein Zusatzplan</v>
      </c>
    </row>
    <row r="538" spans="1:7">
      <c r="A538" s="287"/>
      <c r="B538" s="287"/>
      <c r="C538" s="287"/>
      <c r="D538" s="288"/>
      <c r="E538" s="288"/>
      <c r="F538" s="289"/>
      <c r="G538" s="287" t="str">
        <f t="shared" si="8"/>
        <v>Kein Zusatzplan</v>
      </c>
    </row>
    <row r="539" spans="1:7">
      <c r="A539" s="287"/>
      <c r="B539" s="287"/>
      <c r="C539" s="287"/>
      <c r="D539" s="288"/>
      <c r="E539" s="288"/>
      <c r="F539" s="289"/>
      <c r="G539" s="287" t="str">
        <f t="shared" si="8"/>
        <v>Kein Zusatzplan</v>
      </c>
    </row>
    <row r="540" spans="1:7">
      <c r="A540" s="287"/>
      <c r="B540" s="287"/>
      <c r="C540" s="287"/>
      <c r="D540" s="288"/>
      <c r="E540" s="288"/>
      <c r="F540" s="289"/>
      <c r="G540" s="287" t="str">
        <f t="shared" si="8"/>
        <v>Kein Zusatzplan</v>
      </c>
    </row>
    <row r="541" spans="1:7">
      <c r="A541" s="287"/>
      <c r="B541" s="287"/>
      <c r="C541" s="287"/>
      <c r="D541" s="288"/>
      <c r="E541" s="288"/>
      <c r="F541" s="289"/>
      <c r="G541" s="287" t="str">
        <f t="shared" si="8"/>
        <v>Kein Zusatzplan</v>
      </c>
    </row>
    <row r="542" spans="1:7">
      <c r="A542" s="287"/>
      <c r="B542" s="287"/>
      <c r="C542" s="287"/>
      <c r="D542" s="288"/>
      <c r="E542" s="288"/>
      <c r="F542" s="289"/>
      <c r="G542" s="287" t="str">
        <f t="shared" si="8"/>
        <v>Kein Zusatzplan</v>
      </c>
    </row>
    <row r="543" spans="1:7">
      <c r="A543" s="287"/>
      <c r="B543" s="287"/>
      <c r="C543" s="287"/>
      <c r="D543" s="288"/>
      <c r="E543" s="288"/>
      <c r="F543" s="289"/>
      <c r="G543" s="287" t="str">
        <f t="shared" si="8"/>
        <v>Kein Zusatzplan</v>
      </c>
    </row>
    <row r="544" spans="1:7">
      <c r="A544" s="287"/>
      <c r="B544" s="287"/>
      <c r="C544" s="287"/>
      <c r="D544" s="288"/>
      <c r="E544" s="288"/>
      <c r="F544" s="289"/>
      <c r="G544" s="287" t="str">
        <f t="shared" si="8"/>
        <v>Kein Zusatzplan</v>
      </c>
    </row>
    <row r="545" spans="1:7">
      <c r="A545" s="287"/>
      <c r="B545" s="287"/>
      <c r="C545" s="287"/>
      <c r="D545" s="288"/>
      <c r="E545" s="288"/>
      <c r="F545" s="289"/>
      <c r="G545" s="287" t="str">
        <f t="shared" si="8"/>
        <v>Kein Zusatzplan</v>
      </c>
    </row>
    <row r="546" spans="1:7">
      <c r="A546" s="287"/>
      <c r="B546" s="287"/>
      <c r="C546" s="287"/>
      <c r="D546" s="288"/>
      <c r="E546" s="288"/>
      <c r="F546" s="289"/>
      <c r="G546" s="287" t="str">
        <f t="shared" si="8"/>
        <v>Kein Zusatzplan</v>
      </c>
    </row>
    <row r="547" spans="1:7">
      <c r="A547" s="287"/>
      <c r="B547" s="287"/>
      <c r="C547" s="287"/>
      <c r="D547" s="288"/>
      <c r="E547" s="288"/>
      <c r="F547" s="289"/>
      <c r="G547" s="287" t="str">
        <f t="shared" si="8"/>
        <v>Kein Zusatzplan</v>
      </c>
    </row>
    <row r="548" spans="1:7">
      <c r="A548" s="287"/>
      <c r="B548" s="287"/>
      <c r="C548" s="287"/>
      <c r="D548" s="288"/>
      <c r="E548" s="288"/>
      <c r="F548" s="289"/>
      <c r="G548" s="287" t="str">
        <f t="shared" si="8"/>
        <v>Kein Zusatzplan</v>
      </c>
    </row>
    <row r="549" spans="1:7">
      <c r="A549" s="287"/>
      <c r="B549" s="287"/>
      <c r="C549" s="287"/>
      <c r="D549" s="288"/>
      <c r="E549" s="288"/>
      <c r="F549" s="289"/>
      <c r="G549" s="287" t="str">
        <f t="shared" si="8"/>
        <v>Kein Zusatzplan</v>
      </c>
    </row>
    <row r="550" spans="1:7">
      <c r="A550" s="287"/>
      <c r="B550" s="287"/>
      <c r="C550" s="287"/>
      <c r="D550" s="288"/>
      <c r="E550" s="288"/>
      <c r="F550" s="289"/>
      <c r="G550" s="287" t="str">
        <f t="shared" si="8"/>
        <v>Kein Zusatzplan</v>
      </c>
    </row>
    <row r="551" spans="1:7">
      <c r="A551" s="287"/>
      <c r="B551" s="287"/>
      <c r="C551" s="287"/>
      <c r="D551" s="288"/>
      <c r="E551" s="288"/>
      <c r="F551" s="289"/>
      <c r="G551" s="287" t="str">
        <f t="shared" si="8"/>
        <v>Kein Zusatzplan</v>
      </c>
    </row>
    <row r="552" spans="1:7">
      <c r="A552" s="287"/>
      <c r="B552" s="287"/>
      <c r="C552" s="287"/>
      <c r="D552" s="288"/>
      <c r="E552" s="288"/>
      <c r="F552" s="289"/>
      <c r="G552" s="287" t="str">
        <f t="shared" si="8"/>
        <v>Kein Zusatzplan</v>
      </c>
    </row>
    <row r="553" spans="1:7">
      <c r="A553" s="287"/>
      <c r="B553" s="287"/>
      <c r="C553" s="287"/>
      <c r="D553" s="288"/>
      <c r="E553" s="288"/>
      <c r="F553" s="289"/>
      <c r="G553" s="287" t="str">
        <f t="shared" si="8"/>
        <v>Kein Zusatzplan</v>
      </c>
    </row>
    <row r="554" spans="1:7">
      <c r="A554" s="287"/>
      <c r="B554" s="287"/>
      <c r="C554" s="287"/>
      <c r="D554" s="288"/>
      <c r="E554" s="288"/>
      <c r="F554" s="289"/>
      <c r="G554" s="287" t="str">
        <f t="shared" si="8"/>
        <v>Kein Zusatzplan</v>
      </c>
    </row>
    <row r="555" spans="1:7">
      <c r="A555" s="287"/>
      <c r="B555" s="287"/>
      <c r="C555" s="287"/>
      <c r="D555" s="288"/>
      <c r="E555" s="288"/>
      <c r="F555" s="289"/>
      <c r="G555" s="287" t="str">
        <f t="shared" si="8"/>
        <v>Kein Zusatzplan</v>
      </c>
    </row>
    <row r="556" spans="1:7">
      <c r="A556" s="287"/>
      <c r="B556" s="287"/>
      <c r="C556" s="287"/>
      <c r="D556" s="288"/>
      <c r="E556" s="288"/>
      <c r="F556" s="289"/>
      <c r="G556" s="287" t="str">
        <f t="shared" si="8"/>
        <v>Kein Zusatzplan</v>
      </c>
    </row>
    <row r="557" spans="1:7">
      <c r="A557" s="287"/>
      <c r="B557" s="287"/>
      <c r="C557" s="287"/>
      <c r="D557" s="288"/>
      <c r="E557" s="288"/>
      <c r="F557" s="289"/>
      <c r="G557" s="287" t="str">
        <f t="shared" si="8"/>
        <v>Kein Zusatzplan</v>
      </c>
    </row>
    <row r="558" spans="1:7">
      <c r="A558" s="287"/>
      <c r="B558" s="287"/>
      <c r="C558" s="287"/>
      <c r="D558" s="288"/>
      <c r="E558" s="288"/>
      <c r="F558" s="289"/>
      <c r="G558" s="287" t="str">
        <f t="shared" si="8"/>
        <v>Kein Zusatzplan</v>
      </c>
    </row>
    <row r="559" spans="1:7">
      <c r="A559" s="287"/>
      <c r="B559" s="287"/>
      <c r="C559" s="287"/>
      <c r="D559" s="288"/>
      <c r="E559" s="288"/>
      <c r="F559" s="289"/>
      <c r="G559" s="287" t="str">
        <f t="shared" si="8"/>
        <v>Kein Zusatzplan</v>
      </c>
    </row>
    <row r="560" spans="1:7">
      <c r="A560" s="287"/>
      <c r="B560" s="287"/>
      <c r="C560" s="287"/>
      <c r="D560" s="288"/>
      <c r="E560" s="288"/>
      <c r="F560" s="289"/>
      <c r="G560" s="287" t="str">
        <f t="shared" si="8"/>
        <v>Kein Zusatzplan</v>
      </c>
    </row>
    <row r="561" spans="1:7">
      <c r="A561" s="287"/>
      <c r="B561" s="287"/>
      <c r="C561" s="287"/>
      <c r="D561" s="288"/>
      <c r="E561" s="288"/>
      <c r="F561" s="289"/>
      <c r="G561" s="287" t="str">
        <f t="shared" si="8"/>
        <v>Kein Zusatzplan</v>
      </c>
    </row>
    <row r="562" spans="1:7">
      <c r="A562" s="287"/>
      <c r="B562" s="287"/>
      <c r="C562" s="287"/>
      <c r="D562" s="288"/>
      <c r="E562" s="288"/>
      <c r="F562" s="289"/>
      <c r="G562" s="287" t="str">
        <f t="shared" si="8"/>
        <v>Kein Zusatzplan</v>
      </c>
    </row>
    <row r="563" spans="1:7">
      <c r="A563" s="287"/>
      <c r="B563" s="287"/>
      <c r="C563" s="287"/>
      <c r="D563" s="288"/>
      <c r="E563" s="288"/>
      <c r="F563" s="289"/>
      <c r="G563" s="287" t="str">
        <f t="shared" si="8"/>
        <v>Kein Zusatzplan</v>
      </c>
    </row>
    <row r="564" spans="1:7">
      <c r="A564" s="287"/>
      <c r="B564" s="287"/>
      <c r="C564" s="287"/>
      <c r="D564" s="288"/>
      <c r="E564" s="288"/>
      <c r="F564" s="289"/>
      <c r="G564" s="287" t="str">
        <f t="shared" si="8"/>
        <v>Kein Zusatzplan</v>
      </c>
    </row>
    <row r="565" spans="1:7">
      <c r="A565" s="287"/>
      <c r="B565" s="287"/>
      <c r="C565" s="287"/>
      <c r="D565" s="288"/>
      <c r="E565" s="288"/>
      <c r="F565" s="289"/>
      <c r="G565" s="287" t="str">
        <f t="shared" si="8"/>
        <v>Kein Zusatzplan</v>
      </c>
    </row>
    <row r="566" spans="1:7">
      <c r="A566" s="287"/>
      <c r="B566" s="287"/>
      <c r="C566" s="287"/>
      <c r="D566" s="288"/>
      <c r="E566" s="288"/>
      <c r="F566" s="289"/>
      <c r="G566" s="287" t="str">
        <f t="shared" si="8"/>
        <v>Kein Zusatzplan</v>
      </c>
    </row>
    <row r="567" spans="1:7">
      <c r="A567" s="287"/>
      <c r="B567" s="287"/>
      <c r="C567" s="287"/>
      <c r="D567" s="288"/>
      <c r="E567" s="288"/>
      <c r="F567" s="289"/>
      <c r="G567" s="287" t="str">
        <f t="shared" si="8"/>
        <v>Kein Zusatzplan</v>
      </c>
    </row>
    <row r="568" spans="1:7">
      <c r="A568" s="287"/>
      <c r="B568" s="287"/>
      <c r="C568" s="287"/>
      <c r="D568" s="288"/>
      <c r="E568" s="288"/>
      <c r="F568" s="289"/>
      <c r="G568" s="287" t="str">
        <f t="shared" si="8"/>
        <v>Kein Zusatzplan</v>
      </c>
    </row>
    <row r="569" spans="1:7">
      <c r="A569" s="287"/>
      <c r="B569" s="287"/>
      <c r="C569" s="287"/>
      <c r="D569" s="288"/>
      <c r="E569" s="288"/>
      <c r="F569" s="289"/>
      <c r="G569" s="287" t="str">
        <f t="shared" si="8"/>
        <v>Kein Zusatzplan</v>
      </c>
    </row>
    <row r="570" spans="1:7">
      <c r="A570" s="287"/>
      <c r="B570" s="287"/>
      <c r="C570" s="287"/>
      <c r="D570" s="288"/>
      <c r="E570" s="288"/>
      <c r="F570" s="289"/>
      <c r="G570" s="287" t="str">
        <f t="shared" si="8"/>
        <v>Kein Zusatzplan</v>
      </c>
    </row>
    <row r="571" spans="1:7">
      <c r="A571" s="287"/>
      <c r="B571" s="287"/>
      <c r="C571" s="287"/>
      <c r="D571" s="288"/>
      <c r="E571" s="288"/>
      <c r="F571" s="289"/>
      <c r="G571" s="287" t="str">
        <f t="shared" si="8"/>
        <v>Kein Zusatzplan</v>
      </c>
    </row>
    <row r="572" spans="1:7">
      <c r="A572" s="287"/>
      <c r="B572" s="287"/>
      <c r="C572" s="287"/>
      <c r="D572" s="288"/>
      <c r="E572" s="288"/>
      <c r="F572" s="289"/>
      <c r="G572" s="287" t="str">
        <f t="shared" si="8"/>
        <v>Kein Zusatzplan</v>
      </c>
    </row>
    <row r="573" spans="1:7">
      <c r="A573" s="287"/>
      <c r="B573" s="287"/>
      <c r="C573" s="287"/>
      <c r="D573" s="288"/>
      <c r="E573" s="288"/>
      <c r="F573" s="289"/>
      <c r="G573" s="287" t="str">
        <f t="shared" si="8"/>
        <v>Kein Zusatzplan</v>
      </c>
    </row>
    <row r="574" spans="1:7">
      <c r="A574" s="287"/>
      <c r="B574" s="287"/>
      <c r="C574" s="287"/>
      <c r="D574" s="288"/>
      <c r="E574" s="288"/>
      <c r="F574" s="289"/>
      <c r="G574" s="287" t="str">
        <f t="shared" si="8"/>
        <v>Kein Zusatzplan</v>
      </c>
    </row>
    <row r="575" spans="1:7">
      <c r="A575" s="287"/>
      <c r="B575" s="287"/>
      <c r="C575" s="287"/>
      <c r="D575" s="288"/>
      <c r="E575" s="288"/>
      <c r="F575" s="289"/>
      <c r="G575" s="287" t="str">
        <f t="shared" si="8"/>
        <v>Kein Zusatzplan</v>
      </c>
    </row>
    <row r="576" spans="1:7">
      <c r="A576" s="287"/>
      <c r="B576" s="287"/>
      <c r="C576" s="287"/>
      <c r="D576" s="288"/>
      <c r="E576" s="288"/>
      <c r="F576" s="289"/>
      <c r="G576" s="287" t="str">
        <f t="shared" si="8"/>
        <v>Kein Zusatzplan</v>
      </c>
    </row>
    <row r="577" spans="1:7">
      <c r="A577" s="287"/>
      <c r="B577" s="287"/>
      <c r="C577" s="287"/>
      <c r="D577" s="288"/>
      <c r="E577" s="288"/>
      <c r="F577" s="289"/>
      <c r="G577" s="287" t="str">
        <f t="shared" si="8"/>
        <v>Kein Zusatzplan</v>
      </c>
    </row>
    <row r="578" spans="1:7">
      <c r="A578" s="287"/>
      <c r="B578" s="287"/>
      <c r="C578" s="287"/>
      <c r="D578" s="288"/>
      <c r="E578" s="288"/>
      <c r="F578" s="289"/>
      <c r="G578" s="287" t="str">
        <f t="shared" si="8"/>
        <v>Kein Zusatzplan</v>
      </c>
    </row>
    <row r="579" spans="1:7">
      <c r="A579" s="287"/>
      <c r="B579" s="287"/>
      <c r="C579" s="287"/>
      <c r="D579" s="288"/>
      <c r="E579" s="288"/>
      <c r="F579" s="289"/>
      <c r="G579" s="287" t="str">
        <f t="shared" si="8"/>
        <v>Kein Zusatzplan</v>
      </c>
    </row>
    <row r="580" spans="1:7">
      <c r="A580" s="287"/>
      <c r="B580" s="287"/>
      <c r="C580" s="287"/>
      <c r="D580" s="288"/>
      <c r="E580" s="288"/>
      <c r="F580" s="289"/>
      <c r="G580" s="287" t="str">
        <f t="shared" si="8"/>
        <v>Kein Zusatzplan</v>
      </c>
    </row>
    <row r="581" spans="1:7">
      <c r="A581" s="287"/>
      <c r="B581" s="287"/>
      <c r="C581" s="287"/>
      <c r="D581" s="288"/>
      <c r="E581" s="288"/>
      <c r="F581" s="289"/>
      <c r="G581" s="287" t="str">
        <f t="shared" si="8"/>
        <v>Kein Zusatzplan</v>
      </c>
    </row>
    <row r="582" spans="1:7">
      <c r="A582" s="287"/>
      <c r="B582" s="287"/>
      <c r="C582" s="287"/>
      <c r="D582" s="288"/>
      <c r="E582" s="288"/>
      <c r="F582" s="289"/>
      <c r="G582" s="287" t="str">
        <f t="shared" si="8"/>
        <v>Kein Zusatzplan</v>
      </c>
    </row>
    <row r="583" spans="1:7">
      <c r="A583" s="287"/>
      <c r="B583" s="287"/>
      <c r="C583" s="287"/>
      <c r="D583" s="288"/>
      <c r="E583" s="288"/>
      <c r="F583" s="289"/>
      <c r="G583" s="287" t="str">
        <f t="shared" si="8"/>
        <v>Kein Zusatzplan</v>
      </c>
    </row>
    <row r="584" spans="1:7">
      <c r="A584" s="287"/>
      <c r="B584" s="287"/>
      <c r="C584" s="287"/>
      <c r="D584" s="288"/>
      <c r="E584" s="288"/>
      <c r="F584" s="289"/>
      <c r="G584" s="287" t="str">
        <f t="shared" si="8"/>
        <v>Kein Zusatzplan</v>
      </c>
    </row>
    <row r="585" spans="1:7">
      <c r="A585" s="287"/>
      <c r="B585" s="287"/>
      <c r="C585" s="287"/>
      <c r="D585" s="288"/>
      <c r="E585" s="288"/>
      <c r="F585" s="289"/>
      <c r="G585" s="287" t="str">
        <f t="shared" si="8"/>
        <v>Kein Zusatzplan</v>
      </c>
    </row>
    <row r="586" spans="1:7">
      <c r="A586" s="287"/>
      <c r="B586" s="287"/>
      <c r="C586" s="287"/>
      <c r="D586" s="288"/>
      <c r="E586" s="288"/>
      <c r="F586" s="289"/>
      <c r="G586" s="287" t="str">
        <f t="shared" si="8"/>
        <v>Kein Zusatzplan</v>
      </c>
    </row>
    <row r="587" spans="1:7">
      <c r="A587" s="287"/>
      <c r="B587" s="287"/>
      <c r="C587" s="287"/>
      <c r="D587" s="288"/>
      <c r="E587" s="288"/>
      <c r="F587" s="289"/>
      <c r="G587" s="287" t="str">
        <f t="shared" si="8"/>
        <v>Kein Zusatzplan</v>
      </c>
    </row>
    <row r="588" spans="1:7">
      <c r="A588" s="287"/>
      <c r="B588" s="287"/>
      <c r="C588" s="287"/>
      <c r="D588" s="288"/>
      <c r="E588" s="288"/>
      <c r="F588" s="289"/>
      <c r="G588" s="287" t="str">
        <f t="shared" ref="G588:G651" si="9">be_zusatzplan</f>
        <v>Kein Zusatzplan</v>
      </c>
    </row>
    <row r="589" spans="1:7">
      <c r="A589" s="287"/>
      <c r="B589" s="287"/>
      <c r="C589" s="287"/>
      <c r="D589" s="288"/>
      <c r="E589" s="288"/>
      <c r="F589" s="289"/>
      <c r="G589" s="287" t="str">
        <f t="shared" si="9"/>
        <v>Kein Zusatzplan</v>
      </c>
    </row>
    <row r="590" spans="1:7">
      <c r="A590" s="287"/>
      <c r="B590" s="287"/>
      <c r="C590" s="287"/>
      <c r="D590" s="288"/>
      <c r="E590" s="288"/>
      <c r="F590" s="289"/>
      <c r="G590" s="287" t="str">
        <f t="shared" si="9"/>
        <v>Kein Zusatzplan</v>
      </c>
    </row>
    <row r="591" spans="1:7">
      <c r="A591" s="287"/>
      <c r="B591" s="287"/>
      <c r="C591" s="287"/>
      <c r="D591" s="288"/>
      <c r="E591" s="288"/>
      <c r="F591" s="289"/>
      <c r="G591" s="287" t="str">
        <f t="shared" si="9"/>
        <v>Kein Zusatzplan</v>
      </c>
    </row>
    <row r="592" spans="1:7">
      <c r="A592" s="287"/>
      <c r="B592" s="287"/>
      <c r="C592" s="287"/>
      <c r="D592" s="288"/>
      <c r="E592" s="288"/>
      <c r="F592" s="289"/>
      <c r="G592" s="287" t="str">
        <f t="shared" si="9"/>
        <v>Kein Zusatzplan</v>
      </c>
    </row>
    <row r="593" spans="1:7">
      <c r="A593" s="287"/>
      <c r="B593" s="287"/>
      <c r="C593" s="287"/>
      <c r="D593" s="288"/>
      <c r="E593" s="288"/>
      <c r="F593" s="289"/>
      <c r="G593" s="287" t="str">
        <f t="shared" si="9"/>
        <v>Kein Zusatzplan</v>
      </c>
    </row>
    <row r="594" spans="1:7">
      <c r="A594" s="287"/>
      <c r="B594" s="287"/>
      <c r="C594" s="287"/>
      <c r="D594" s="288"/>
      <c r="E594" s="288"/>
      <c r="F594" s="289"/>
      <c r="G594" s="287" t="str">
        <f t="shared" si="9"/>
        <v>Kein Zusatzplan</v>
      </c>
    </row>
    <row r="595" spans="1:7">
      <c r="A595" s="287"/>
      <c r="B595" s="287"/>
      <c r="C595" s="287"/>
      <c r="D595" s="288"/>
      <c r="E595" s="288"/>
      <c r="F595" s="289"/>
      <c r="G595" s="287" t="str">
        <f t="shared" si="9"/>
        <v>Kein Zusatzplan</v>
      </c>
    </row>
    <row r="596" spans="1:7">
      <c r="A596" s="287"/>
      <c r="B596" s="287"/>
      <c r="C596" s="287"/>
      <c r="D596" s="288"/>
      <c r="E596" s="288"/>
      <c r="F596" s="289"/>
      <c r="G596" s="287" t="str">
        <f t="shared" si="9"/>
        <v>Kein Zusatzplan</v>
      </c>
    </row>
    <row r="597" spans="1:7">
      <c r="A597" s="287"/>
      <c r="B597" s="287"/>
      <c r="C597" s="287"/>
      <c r="D597" s="288"/>
      <c r="E597" s="288"/>
      <c r="F597" s="289"/>
      <c r="G597" s="287" t="str">
        <f t="shared" si="9"/>
        <v>Kein Zusatzplan</v>
      </c>
    </row>
    <row r="598" spans="1:7">
      <c r="A598" s="287"/>
      <c r="B598" s="287"/>
      <c r="C598" s="287"/>
      <c r="D598" s="288"/>
      <c r="E598" s="288"/>
      <c r="F598" s="289"/>
      <c r="G598" s="287" t="str">
        <f t="shared" si="9"/>
        <v>Kein Zusatzplan</v>
      </c>
    </row>
    <row r="599" spans="1:7">
      <c r="A599" s="287"/>
      <c r="B599" s="287"/>
      <c r="C599" s="287"/>
      <c r="D599" s="288"/>
      <c r="E599" s="288"/>
      <c r="F599" s="289"/>
      <c r="G599" s="287" t="str">
        <f t="shared" si="9"/>
        <v>Kein Zusatzplan</v>
      </c>
    </row>
    <row r="600" spans="1:7">
      <c r="A600" s="287"/>
      <c r="B600" s="287"/>
      <c r="C600" s="287"/>
      <c r="D600" s="288"/>
      <c r="E600" s="288"/>
      <c r="F600" s="289"/>
      <c r="G600" s="287" t="str">
        <f t="shared" si="9"/>
        <v>Kein Zusatzplan</v>
      </c>
    </row>
    <row r="601" spans="1:7">
      <c r="A601" s="287"/>
      <c r="B601" s="287"/>
      <c r="C601" s="287"/>
      <c r="D601" s="288"/>
      <c r="E601" s="288"/>
      <c r="F601" s="289"/>
      <c r="G601" s="287" t="str">
        <f t="shared" si="9"/>
        <v>Kein Zusatzplan</v>
      </c>
    </row>
    <row r="602" spans="1:7">
      <c r="A602" s="287"/>
      <c r="B602" s="287"/>
      <c r="C602" s="287"/>
      <c r="D602" s="288"/>
      <c r="E602" s="288"/>
      <c r="F602" s="289"/>
      <c r="G602" s="287" t="str">
        <f t="shared" si="9"/>
        <v>Kein Zusatzplan</v>
      </c>
    </row>
    <row r="603" spans="1:7">
      <c r="A603" s="287"/>
      <c r="B603" s="287"/>
      <c r="C603" s="287"/>
      <c r="D603" s="288"/>
      <c r="E603" s="288"/>
      <c r="F603" s="289"/>
      <c r="G603" s="287" t="str">
        <f t="shared" si="9"/>
        <v>Kein Zusatzplan</v>
      </c>
    </row>
    <row r="604" spans="1:7">
      <c r="A604" s="287"/>
      <c r="B604" s="287"/>
      <c r="C604" s="287"/>
      <c r="D604" s="288"/>
      <c r="E604" s="288"/>
      <c r="F604" s="289"/>
      <c r="G604" s="287" t="str">
        <f t="shared" si="9"/>
        <v>Kein Zusatzplan</v>
      </c>
    </row>
    <row r="605" spans="1:7">
      <c r="A605" s="287"/>
      <c r="B605" s="287"/>
      <c r="C605" s="287"/>
      <c r="D605" s="288"/>
      <c r="E605" s="288"/>
      <c r="F605" s="289"/>
      <c r="G605" s="287" t="str">
        <f t="shared" si="9"/>
        <v>Kein Zusatzplan</v>
      </c>
    </row>
    <row r="606" spans="1:7">
      <c r="A606" s="287"/>
      <c r="B606" s="287"/>
      <c r="C606" s="287"/>
      <c r="D606" s="288"/>
      <c r="E606" s="288"/>
      <c r="F606" s="289"/>
      <c r="G606" s="287" t="str">
        <f t="shared" si="9"/>
        <v>Kein Zusatzplan</v>
      </c>
    </row>
    <row r="607" spans="1:7">
      <c r="A607" s="287"/>
      <c r="B607" s="287"/>
      <c r="C607" s="287"/>
      <c r="D607" s="288"/>
      <c r="E607" s="288"/>
      <c r="F607" s="289"/>
      <c r="G607" s="287" t="str">
        <f t="shared" si="9"/>
        <v>Kein Zusatzplan</v>
      </c>
    </row>
    <row r="608" spans="1:7">
      <c r="A608" s="287"/>
      <c r="B608" s="287"/>
      <c r="C608" s="287"/>
      <c r="D608" s="288"/>
      <c r="E608" s="288"/>
      <c r="F608" s="289"/>
      <c r="G608" s="287" t="str">
        <f t="shared" si="9"/>
        <v>Kein Zusatzplan</v>
      </c>
    </row>
    <row r="609" spans="1:7">
      <c r="A609" s="287"/>
      <c r="B609" s="287"/>
      <c r="C609" s="287"/>
      <c r="D609" s="288"/>
      <c r="E609" s="288"/>
      <c r="F609" s="289"/>
      <c r="G609" s="287" t="str">
        <f t="shared" si="9"/>
        <v>Kein Zusatzplan</v>
      </c>
    </row>
    <row r="610" spans="1:7">
      <c r="A610" s="287"/>
      <c r="B610" s="287"/>
      <c r="C610" s="287"/>
      <c r="D610" s="288"/>
      <c r="E610" s="288"/>
      <c r="F610" s="289"/>
      <c r="G610" s="287" t="str">
        <f t="shared" si="9"/>
        <v>Kein Zusatzplan</v>
      </c>
    </row>
    <row r="611" spans="1:7">
      <c r="A611" s="287"/>
      <c r="B611" s="287"/>
      <c r="C611" s="287"/>
      <c r="D611" s="288"/>
      <c r="E611" s="288"/>
      <c r="F611" s="289"/>
      <c r="G611" s="287" t="str">
        <f t="shared" si="9"/>
        <v>Kein Zusatzplan</v>
      </c>
    </row>
    <row r="612" spans="1:7">
      <c r="A612" s="287"/>
      <c r="B612" s="287"/>
      <c r="C612" s="287"/>
      <c r="D612" s="288"/>
      <c r="E612" s="288"/>
      <c r="F612" s="289"/>
      <c r="G612" s="287" t="str">
        <f t="shared" si="9"/>
        <v>Kein Zusatzplan</v>
      </c>
    </row>
    <row r="613" spans="1:7">
      <c r="A613" s="287"/>
      <c r="B613" s="287"/>
      <c r="C613" s="287"/>
      <c r="D613" s="288"/>
      <c r="E613" s="288"/>
      <c r="F613" s="289"/>
      <c r="G613" s="287" t="str">
        <f t="shared" si="9"/>
        <v>Kein Zusatzplan</v>
      </c>
    </row>
    <row r="614" spans="1:7">
      <c r="A614" s="287"/>
      <c r="B614" s="287"/>
      <c r="C614" s="287"/>
      <c r="D614" s="288"/>
      <c r="E614" s="288"/>
      <c r="F614" s="289"/>
      <c r="G614" s="287" t="str">
        <f t="shared" si="9"/>
        <v>Kein Zusatzplan</v>
      </c>
    </row>
    <row r="615" spans="1:7">
      <c r="A615" s="287"/>
      <c r="B615" s="287"/>
      <c r="C615" s="287"/>
      <c r="D615" s="288"/>
      <c r="E615" s="288"/>
      <c r="F615" s="289"/>
      <c r="G615" s="287" t="str">
        <f t="shared" si="9"/>
        <v>Kein Zusatzplan</v>
      </c>
    </row>
    <row r="616" spans="1:7">
      <c r="A616" s="287"/>
      <c r="B616" s="287"/>
      <c r="C616" s="287"/>
      <c r="D616" s="288"/>
      <c r="E616" s="288"/>
      <c r="F616" s="289"/>
      <c r="G616" s="287" t="str">
        <f t="shared" si="9"/>
        <v>Kein Zusatzplan</v>
      </c>
    </row>
    <row r="617" spans="1:7">
      <c r="A617" s="287"/>
      <c r="B617" s="287"/>
      <c r="C617" s="287"/>
      <c r="D617" s="288"/>
      <c r="E617" s="288"/>
      <c r="F617" s="289"/>
      <c r="G617" s="287" t="str">
        <f t="shared" si="9"/>
        <v>Kein Zusatzplan</v>
      </c>
    </row>
    <row r="618" spans="1:7">
      <c r="A618" s="287"/>
      <c r="B618" s="287"/>
      <c r="C618" s="287"/>
      <c r="D618" s="288"/>
      <c r="E618" s="288"/>
      <c r="F618" s="289"/>
      <c r="G618" s="287" t="str">
        <f t="shared" si="9"/>
        <v>Kein Zusatzplan</v>
      </c>
    </row>
    <row r="619" spans="1:7">
      <c r="A619" s="287"/>
      <c r="B619" s="287"/>
      <c r="C619" s="287"/>
      <c r="D619" s="288"/>
      <c r="E619" s="288"/>
      <c r="F619" s="289"/>
      <c r="G619" s="287" t="str">
        <f t="shared" si="9"/>
        <v>Kein Zusatzplan</v>
      </c>
    </row>
    <row r="620" spans="1:7">
      <c r="A620" s="287"/>
      <c r="B620" s="287"/>
      <c r="C620" s="287"/>
      <c r="D620" s="288"/>
      <c r="E620" s="288"/>
      <c r="F620" s="289"/>
      <c r="G620" s="287" t="str">
        <f t="shared" si="9"/>
        <v>Kein Zusatzplan</v>
      </c>
    </row>
    <row r="621" spans="1:7">
      <c r="A621" s="287"/>
      <c r="B621" s="287"/>
      <c r="C621" s="287"/>
      <c r="D621" s="288"/>
      <c r="E621" s="288"/>
      <c r="F621" s="289"/>
      <c r="G621" s="287" t="str">
        <f t="shared" si="9"/>
        <v>Kein Zusatzplan</v>
      </c>
    </row>
    <row r="622" spans="1:7">
      <c r="A622" s="287"/>
      <c r="B622" s="287"/>
      <c r="C622" s="287"/>
      <c r="D622" s="288"/>
      <c r="E622" s="288"/>
      <c r="F622" s="289"/>
      <c r="G622" s="287" t="str">
        <f t="shared" si="9"/>
        <v>Kein Zusatzplan</v>
      </c>
    </row>
    <row r="623" spans="1:7">
      <c r="A623" s="287"/>
      <c r="B623" s="287"/>
      <c r="C623" s="287"/>
      <c r="D623" s="288"/>
      <c r="E623" s="288"/>
      <c r="F623" s="289"/>
      <c r="G623" s="287" t="str">
        <f t="shared" si="9"/>
        <v>Kein Zusatzplan</v>
      </c>
    </row>
    <row r="624" spans="1:7">
      <c r="A624" s="287"/>
      <c r="B624" s="287"/>
      <c r="C624" s="287"/>
      <c r="D624" s="288"/>
      <c r="E624" s="288"/>
      <c r="F624" s="289"/>
      <c r="G624" s="287" t="str">
        <f t="shared" si="9"/>
        <v>Kein Zusatzplan</v>
      </c>
    </row>
    <row r="625" spans="1:7">
      <c r="A625" s="287"/>
      <c r="B625" s="287"/>
      <c r="C625" s="287"/>
      <c r="D625" s="288"/>
      <c r="E625" s="288"/>
      <c r="F625" s="289"/>
      <c r="G625" s="287" t="str">
        <f t="shared" si="9"/>
        <v>Kein Zusatzplan</v>
      </c>
    </row>
    <row r="626" spans="1:7">
      <c r="A626" s="287"/>
      <c r="B626" s="287"/>
      <c r="C626" s="287"/>
      <c r="D626" s="288"/>
      <c r="E626" s="288"/>
      <c r="F626" s="289"/>
      <c r="G626" s="287" t="str">
        <f t="shared" si="9"/>
        <v>Kein Zusatzplan</v>
      </c>
    </row>
    <row r="627" spans="1:7">
      <c r="A627" s="287"/>
      <c r="B627" s="287"/>
      <c r="C627" s="287"/>
      <c r="D627" s="288"/>
      <c r="E627" s="288"/>
      <c r="F627" s="289"/>
      <c r="G627" s="287" t="str">
        <f t="shared" si="9"/>
        <v>Kein Zusatzplan</v>
      </c>
    </row>
    <row r="628" spans="1:7">
      <c r="A628" s="287"/>
      <c r="B628" s="287"/>
      <c r="C628" s="287"/>
      <c r="D628" s="288"/>
      <c r="E628" s="288"/>
      <c r="F628" s="289"/>
      <c r="G628" s="287" t="str">
        <f t="shared" si="9"/>
        <v>Kein Zusatzplan</v>
      </c>
    </row>
    <row r="629" spans="1:7">
      <c r="A629" s="287"/>
      <c r="B629" s="287"/>
      <c r="C629" s="287"/>
      <c r="D629" s="288"/>
      <c r="E629" s="288"/>
      <c r="F629" s="289"/>
      <c r="G629" s="287" t="str">
        <f t="shared" si="9"/>
        <v>Kein Zusatzplan</v>
      </c>
    </row>
    <row r="630" spans="1:7">
      <c r="A630" s="287"/>
      <c r="B630" s="287"/>
      <c r="C630" s="287"/>
      <c r="D630" s="288"/>
      <c r="E630" s="288"/>
      <c r="F630" s="289"/>
      <c r="G630" s="287" t="str">
        <f t="shared" si="9"/>
        <v>Kein Zusatzplan</v>
      </c>
    </row>
    <row r="631" spans="1:7">
      <c r="A631" s="287"/>
      <c r="B631" s="287"/>
      <c r="C631" s="287"/>
      <c r="D631" s="288"/>
      <c r="E631" s="288"/>
      <c r="F631" s="289"/>
      <c r="G631" s="287" t="str">
        <f t="shared" si="9"/>
        <v>Kein Zusatzplan</v>
      </c>
    </row>
    <row r="632" spans="1:7">
      <c r="A632" s="287"/>
      <c r="B632" s="287"/>
      <c r="C632" s="287"/>
      <c r="D632" s="288"/>
      <c r="E632" s="288"/>
      <c r="F632" s="289"/>
      <c r="G632" s="287" t="str">
        <f t="shared" si="9"/>
        <v>Kein Zusatzplan</v>
      </c>
    </row>
    <row r="633" spans="1:7">
      <c r="A633" s="287"/>
      <c r="B633" s="287"/>
      <c r="C633" s="287"/>
      <c r="D633" s="288"/>
      <c r="E633" s="288"/>
      <c r="F633" s="289"/>
      <c r="G633" s="287" t="str">
        <f t="shared" si="9"/>
        <v>Kein Zusatzplan</v>
      </c>
    </row>
    <row r="634" spans="1:7">
      <c r="A634" s="287"/>
      <c r="B634" s="287"/>
      <c r="C634" s="287"/>
      <c r="D634" s="288"/>
      <c r="E634" s="288"/>
      <c r="F634" s="289"/>
      <c r="G634" s="287" t="str">
        <f t="shared" si="9"/>
        <v>Kein Zusatzplan</v>
      </c>
    </row>
    <row r="635" spans="1:7">
      <c r="A635" s="287"/>
      <c r="B635" s="287"/>
      <c r="C635" s="287"/>
      <c r="D635" s="288"/>
      <c r="E635" s="288"/>
      <c r="F635" s="289"/>
      <c r="G635" s="287" t="str">
        <f t="shared" si="9"/>
        <v>Kein Zusatzplan</v>
      </c>
    </row>
    <row r="636" spans="1:7">
      <c r="A636" s="287"/>
      <c r="B636" s="287"/>
      <c r="C636" s="287"/>
      <c r="D636" s="288"/>
      <c r="E636" s="288"/>
      <c r="F636" s="289"/>
      <c r="G636" s="287" t="str">
        <f t="shared" si="9"/>
        <v>Kein Zusatzplan</v>
      </c>
    </row>
    <row r="637" spans="1:7">
      <c r="A637" s="287"/>
      <c r="B637" s="287"/>
      <c r="C637" s="287"/>
      <c r="D637" s="288"/>
      <c r="E637" s="288"/>
      <c r="F637" s="289"/>
      <c r="G637" s="287" t="str">
        <f t="shared" si="9"/>
        <v>Kein Zusatzplan</v>
      </c>
    </row>
    <row r="638" spans="1:7">
      <c r="A638" s="287"/>
      <c r="B638" s="287"/>
      <c r="C638" s="287"/>
      <c r="D638" s="288"/>
      <c r="E638" s="288"/>
      <c r="F638" s="289"/>
      <c r="G638" s="287" t="str">
        <f t="shared" si="9"/>
        <v>Kein Zusatzplan</v>
      </c>
    </row>
    <row r="639" spans="1:7">
      <c r="A639" s="287"/>
      <c r="B639" s="287"/>
      <c r="C639" s="287"/>
      <c r="D639" s="288"/>
      <c r="E639" s="288"/>
      <c r="F639" s="289"/>
      <c r="G639" s="287" t="str">
        <f t="shared" si="9"/>
        <v>Kein Zusatzplan</v>
      </c>
    </row>
    <row r="640" spans="1:7">
      <c r="A640" s="287"/>
      <c r="B640" s="287"/>
      <c r="C640" s="287"/>
      <c r="D640" s="288"/>
      <c r="E640" s="288"/>
      <c r="F640" s="289"/>
      <c r="G640" s="287" t="str">
        <f t="shared" si="9"/>
        <v>Kein Zusatzplan</v>
      </c>
    </row>
    <row r="641" spans="1:7">
      <c r="A641" s="287"/>
      <c r="B641" s="287"/>
      <c r="C641" s="287"/>
      <c r="D641" s="288"/>
      <c r="E641" s="288"/>
      <c r="F641" s="289"/>
      <c r="G641" s="287" t="str">
        <f t="shared" si="9"/>
        <v>Kein Zusatzplan</v>
      </c>
    </row>
    <row r="642" spans="1:7">
      <c r="A642" s="287"/>
      <c r="B642" s="287"/>
      <c r="C642" s="287"/>
      <c r="D642" s="288"/>
      <c r="E642" s="288"/>
      <c r="F642" s="289"/>
      <c r="G642" s="287" t="str">
        <f t="shared" si="9"/>
        <v>Kein Zusatzplan</v>
      </c>
    </row>
    <row r="643" spans="1:7">
      <c r="A643" s="287"/>
      <c r="B643" s="287"/>
      <c r="C643" s="287"/>
      <c r="D643" s="288"/>
      <c r="E643" s="288"/>
      <c r="F643" s="289"/>
      <c r="G643" s="287" t="str">
        <f t="shared" si="9"/>
        <v>Kein Zusatzplan</v>
      </c>
    </row>
    <row r="644" spans="1:7">
      <c r="A644" s="287"/>
      <c r="B644" s="287"/>
      <c r="C644" s="287"/>
      <c r="D644" s="288"/>
      <c r="E644" s="288"/>
      <c r="F644" s="289"/>
      <c r="G644" s="287" t="str">
        <f t="shared" si="9"/>
        <v>Kein Zusatzplan</v>
      </c>
    </row>
    <row r="645" spans="1:7">
      <c r="A645" s="287"/>
      <c r="B645" s="287"/>
      <c r="C645" s="287"/>
      <c r="D645" s="288"/>
      <c r="E645" s="288"/>
      <c r="F645" s="289"/>
      <c r="G645" s="287" t="str">
        <f t="shared" si="9"/>
        <v>Kein Zusatzplan</v>
      </c>
    </row>
    <row r="646" spans="1:7">
      <c r="A646" s="287"/>
      <c r="B646" s="287"/>
      <c r="C646" s="287"/>
      <c r="D646" s="288"/>
      <c r="E646" s="288"/>
      <c r="F646" s="289"/>
      <c r="G646" s="287" t="str">
        <f t="shared" si="9"/>
        <v>Kein Zusatzplan</v>
      </c>
    </row>
    <row r="647" spans="1:7">
      <c r="A647" s="287"/>
      <c r="B647" s="287"/>
      <c r="C647" s="287"/>
      <c r="D647" s="288"/>
      <c r="E647" s="288"/>
      <c r="F647" s="289"/>
      <c r="G647" s="287" t="str">
        <f t="shared" si="9"/>
        <v>Kein Zusatzplan</v>
      </c>
    </row>
    <row r="648" spans="1:7">
      <c r="A648" s="287"/>
      <c r="B648" s="287"/>
      <c r="C648" s="287"/>
      <c r="D648" s="288"/>
      <c r="E648" s="288"/>
      <c r="F648" s="289"/>
      <c r="G648" s="287" t="str">
        <f t="shared" si="9"/>
        <v>Kein Zusatzplan</v>
      </c>
    </row>
    <row r="649" spans="1:7">
      <c r="A649" s="287"/>
      <c r="B649" s="287"/>
      <c r="C649" s="287"/>
      <c r="D649" s="288"/>
      <c r="E649" s="288"/>
      <c r="F649" s="289"/>
      <c r="G649" s="287" t="str">
        <f t="shared" si="9"/>
        <v>Kein Zusatzplan</v>
      </c>
    </row>
    <row r="650" spans="1:7">
      <c r="A650" s="287"/>
      <c r="B650" s="287"/>
      <c r="C650" s="287"/>
      <c r="D650" s="288"/>
      <c r="E650" s="288"/>
      <c r="F650" s="289"/>
      <c r="G650" s="287" t="str">
        <f t="shared" si="9"/>
        <v>Kein Zusatzplan</v>
      </c>
    </row>
    <row r="651" spans="1:7">
      <c r="A651" s="287"/>
      <c r="B651" s="287"/>
      <c r="C651" s="287"/>
      <c r="D651" s="288"/>
      <c r="E651" s="288"/>
      <c r="F651" s="289"/>
      <c r="G651" s="287" t="str">
        <f t="shared" si="9"/>
        <v>Kein Zusatzplan</v>
      </c>
    </row>
    <row r="652" spans="1:7">
      <c r="A652" s="287"/>
      <c r="B652" s="287"/>
      <c r="C652" s="287"/>
      <c r="D652" s="288"/>
      <c r="E652" s="288"/>
      <c r="F652" s="289"/>
      <c r="G652" s="287" t="str">
        <f t="shared" ref="G652:G715" si="10">be_zusatzplan</f>
        <v>Kein Zusatzplan</v>
      </c>
    </row>
    <row r="653" spans="1:7">
      <c r="A653" s="287"/>
      <c r="B653" s="287"/>
      <c r="C653" s="287"/>
      <c r="D653" s="288"/>
      <c r="E653" s="288"/>
      <c r="F653" s="289"/>
      <c r="G653" s="287" t="str">
        <f t="shared" si="10"/>
        <v>Kein Zusatzplan</v>
      </c>
    </row>
    <row r="654" spans="1:7">
      <c r="A654" s="287"/>
      <c r="B654" s="287"/>
      <c r="C654" s="287"/>
      <c r="D654" s="288"/>
      <c r="E654" s="288"/>
      <c r="F654" s="289"/>
      <c r="G654" s="287" t="str">
        <f t="shared" si="10"/>
        <v>Kein Zusatzplan</v>
      </c>
    </row>
    <row r="655" spans="1:7">
      <c r="A655" s="287"/>
      <c r="B655" s="287"/>
      <c r="C655" s="287"/>
      <c r="D655" s="288"/>
      <c r="E655" s="288"/>
      <c r="F655" s="289"/>
      <c r="G655" s="287" t="str">
        <f t="shared" si="10"/>
        <v>Kein Zusatzplan</v>
      </c>
    </row>
    <row r="656" spans="1:7">
      <c r="A656" s="287"/>
      <c r="B656" s="287"/>
      <c r="C656" s="287"/>
      <c r="D656" s="288"/>
      <c r="E656" s="288"/>
      <c r="F656" s="289"/>
      <c r="G656" s="287" t="str">
        <f t="shared" si="10"/>
        <v>Kein Zusatzplan</v>
      </c>
    </row>
    <row r="657" spans="1:7">
      <c r="A657" s="287"/>
      <c r="B657" s="287"/>
      <c r="C657" s="287"/>
      <c r="D657" s="288"/>
      <c r="E657" s="288"/>
      <c r="F657" s="289"/>
      <c r="G657" s="287" t="str">
        <f t="shared" si="10"/>
        <v>Kein Zusatzplan</v>
      </c>
    </row>
    <row r="658" spans="1:7">
      <c r="A658" s="287"/>
      <c r="B658" s="287"/>
      <c r="C658" s="287"/>
      <c r="D658" s="288"/>
      <c r="E658" s="288"/>
      <c r="F658" s="289"/>
      <c r="G658" s="287" t="str">
        <f t="shared" si="10"/>
        <v>Kein Zusatzplan</v>
      </c>
    </row>
    <row r="659" spans="1:7">
      <c r="A659" s="287"/>
      <c r="B659" s="287"/>
      <c r="C659" s="287"/>
      <c r="D659" s="288"/>
      <c r="E659" s="288"/>
      <c r="F659" s="289"/>
      <c r="G659" s="287" t="str">
        <f t="shared" si="10"/>
        <v>Kein Zusatzplan</v>
      </c>
    </row>
    <row r="660" spans="1:7">
      <c r="A660" s="287"/>
      <c r="B660" s="287"/>
      <c r="C660" s="287"/>
      <c r="D660" s="288"/>
      <c r="E660" s="288"/>
      <c r="F660" s="289"/>
      <c r="G660" s="287" t="str">
        <f t="shared" si="10"/>
        <v>Kein Zusatzplan</v>
      </c>
    </row>
    <row r="661" spans="1:7">
      <c r="A661" s="287"/>
      <c r="B661" s="287"/>
      <c r="C661" s="287"/>
      <c r="D661" s="288"/>
      <c r="E661" s="288"/>
      <c r="F661" s="289"/>
      <c r="G661" s="287" t="str">
        <f t="shared" si="10"/>
        <v>Kein Zusatzplan</v>
      </c>
    </row>
    <row r="662" spans="1:7">
      <c r="A662" s="287"/>
      <c r="B662" s="287"/>
      <c r="C662" s="287"/>
      <c r="D662" s="288"/>
      <c r="E662" s="288"/>
      <c r="F662" s="289"/>
      <c r="G662" s="287" t="str">
        <f t="shared" si="10"/>
        <v>Kein Zusatzplan</v>
      </c>
    </row>
    <row r="663" spans="1:7">
      <c r="A663" s="287"/>
      <c r="B663" s="287"/>
      <c r="C663" s="287"/>
      <c r="D663" s="288"/>
      <c r="E663" s="288"/>
      <c r="F663" s="289"/>
      <c r="G663" s="287" t="str">
        <f t="shared" si="10"/>
        <v>Kein Zusatzplan</v>
      </c>
    </row>
    <row r="664" spans="1:7">
      <c r="A664" s="287"/>
      <c r="B664" s="287"/>
      <c r="C664" s="287"/>
      <c r="D664" s="288"/>
      <c r="E664" s="288"/>
      <c r="F664" s="289"/>
      <c r="G664" s="287" t="str">
        <f t="shared" si="10"/>
        <v>Kein Zusatzplan</v>
      </c>
    </row>
    <row r="665" spans="1:7">
      <c r="A665" s="287"/>
      <c r="B665" s="287"/>
      <c r="C665" s="287"/>
      <c r="D665" s="288"/>
      <c r="E665" s="288"/>
      <c r="F665" s="289"/>
      <c r="G665" s="287" t="str">
        <f t="shared" si="10"/>
        <v>Kein Zusatzplan</v>
      </c>
    </row>
    <row r="666" spans="1:7">
      <c r="A666" s="287"/>
      <c r="B666" s="287"/>
      <c r="C666" s="287"/>
      <c r="D666" s="288"/>
      <c r="E666" s="288"/>
      <c r="F666" s="289"/>
      <c r="G666" s="287" t="str">
        <f t="shared" si="10"/>
        <v>Kein Zusatzplan</v>
      </c>
    </row>
    <row r="667" spans="1:7">
      <c r="A667" s="287"/>
      <c r="B667" s="287"/>
      <c r="C667" s="287"/>
      <c r="D667" s="288"/>
      <c r="E667" s="288"/>
      <c r="F667" s="289"/>
      <c r="G667" s="287" t="str">
        <f t="shared" si="10"/>
        <v>Kein Zusatzplan</v>
      </c>
    </row>
    <row r="668" spans="1:7">
      <c r="A668" s="287"/>
      <c r="B668" s="287"/>
      <c r="C668" s="287"/>
      <c r="D668" s="288"/>
      <c r="E668" s="288"/>
      <c r="F668" s="289"/>
      <c r="G668" s="287" t="str">
        <f t="shared" si="10"/>
        <v>Kein Zusatzplan</v>
      </c>
    </row>
    <row r="669" spans="1:7">
      <c r="A669" s="287"/>
      <c r="B669" s="287"/>
      <c r="C669" s="287"/>
      <c r="D669" s="288"/>
      <c r="E669" s="288"/>
      <c r="F669" s="289"/>
      <c r="G669" s="287" t="str">
        <f t="shared" si="10"/>
        <v>Kein Zusatzplan</v>
      </c>
    </row>
    <row r="670" spans="1:7">
      <c r="A670" s="287"/>
      <c r="B670" s="287"/>
      <c r="C670" s="287"/>
      <c r="D670" s="288"/>
      <c r="E670" s="288"/>
      <c r="F670" s="289"/>
      <c r="G670" s="287" t="str">
        <f t="shared" si="10"/>
        <v>Kein Zusatzplan</v>
      </c>
    </row>
    <row r="671" spans="1:7">
      <c r="A671" s="287"/>
      <c r="B671" s="287"/>
      <c r="C671" s="287"/>
      <c r="D671" s="288"/>
      <c r="E671" s="288"/>
      <c r="F671" s="289"/>
      <c r="G671" s="287" t="str">
        <f t="shared" si="10"/>
        <v>Kein Zusatzplan</v>
      </c>
    </row>
    <row r="672" spans="1:7">
      <c r="A672" s="287"/>
      <c r="B672" s="287"/>
      <c r="C672" s="287"/>
      <c r="D672" s="288"/>
      <c r="E672" s="288"/>
      <c r="F672" s="289"/>
      <c r="G672" s="287" t="str">
        <f t="shared" si="10"/>
        <v>Kein Zusatzplan</v>
      </c>
    </row>
    <row r="673" spans="1:7">
      <c r="A673" s="287"/>
      <c r="B673" s="287"/>
      <c r="C673" s="287"/>
      <c r="D673" s="288"/>
      <c r="E673" s="288"/>
      <c r="F673" s="289"/>
      <c r="G673" s="287" t="str">
        <f t="shared" si="10"/>
        <v>Kein Zusatzplan</v>
      </c>
    </row>
    <row r="674" spans="1:7">
      <c r="A674" s="287"/>
      <c r="B674" s="287"/>
      <c r="C674" s="287"/>
      <c r="D674" s="288"/>
      <c r="E674" s="288"/>
      <c r="F674" s="289"/>
      <c r="G674" s="287" t="str">
        <f t="shared" si="10"/>
        <v>Kein Zusatzplan</v>
      </c>
    </row>
    <row r="675" spans="1:7">
      <c r="A675" s="287"/>
      <c r="B675" s="287"/>
      <c r="C675" s="287"/>
      <c r="D675" s="288"/>
      <c r="E675" s="288"/>
      <c r="F675" s="289"/>
      <c r="G675" s="287" t="str">
        <f t="shared" si="10"/>
        <v>Kein Zusatzplan</v>
      </c>
    </row>
    <row r="676" spans="1:7">
      <c r="A676" s="287"/>
      <c r="B676" s="287"/>
      <c r="C676" s="287"/>
      <c r="D676" s="288"/>
      <c r="E676" s="288"/>
      <c r="F676" s="289"/>
      <c r="G676" s="287" t="str">
        <f t="shared" si="10"/>
        <v>Kein Zusatzplan</v>
      </c>
    </row>
    <row r="677" spans="1:7">
      <c r="A677" s="287"/>
      <c r="B677" s="287"/>
      <c r="C677" s="287"/>
      <c r="D677" s="288"/>
      <c r="E677" s="288"/>
      <c r="F677" s="289"/>
      <c r="G677" s="287" t="str">
        <f t="shared" si="10"/>
        <v>Kein Zusatzplan</v>
      </c>
    </row>
    <row r="678" spans="1:7">
      <c r="A678" s="287"/>
      <c r="B678" s="287"/>
      <c r="C678" s="287"/>
      <c r="D678" s="288"/>
      <c r="E678" s="288"/>
      <c r="F678" s="289"/>
      <c r="G678" s="287" t="str">
        <f t="shared" si="10"/>
        <v>Kein Zusatzplan</v>
      </c>
    </row>
    <row r="679" spans="1:7">
      <c r="A679" s="287"/>
      <c r="B679" s="287"/>
      <c r="C679" s="287"/>
      <c r="D679" s="288"/>
      <c r="E679" s="288"/>
      <c r="F679" s="289"/>
      <c r="G679" s="287" t="str">
        <f t="shared" si="10"/>
        <v>Kein Zusatzplan</v>
      </c>
    </row>
    <row r="680" spans="1:7">
      <c r="A680" s="287"/>
      <c r="B680" s="287"/>
      <c r="C680" s="287"/>
      <c r="D680" s="288"/>
      <c r="E680" s="288"/>
      <c r="F680" s="289"/>
      <c r="G680" s="287" t="str">
        <f t="shared" si="10"/>
        <v>Kein Zusatzplan</v>
      </c>
    </row>
    <row r="681" spans="1:7">
      <c r="A681" s="287"/>
      <c r="B681" s="287"/>
      <c r="C681" s="287"/>
      <c r="D681" s="288"/>
      <c r="E681" s="288"/>
      <c r="F681" s="289"/>
      <c r="G681" s="287" t="str">
        <f t="shared" si="10"/>
        <v>Kein Zusatzplan</v>
      </c>
    </row>
    <row r="682" spans="1:7">
      <c r="A682" s="287"/>
      <c r="B682" s="287"/>
      <c r="C682" s="287"/>
      <c r="D682" s="288"/>
      <c r="E682" s="288"/>
      <c r="F682" s="289"/>
      <c r="G682" s="287" t="str">
        <f t="shared" si="10"/>
        <v>Kein Zusatzplan</v>
      </c>
    </row>
    <row r="683" spans="1:7">
      <c r="A683" s="287"/>
      <c r="B683" s="287"/>
      <c r="C683" s="287"/>
      <c r="D683" s="288"/>
      <c r="E683" s="288"/>
      <c r="F683" s="289"/>
      <c r="G683" s="287" t="str">
        <f t="shared" si="10"/>
        <v>Kein Zusatzplan</v>
      </c>
    </row>
    <row r="684" spans="1:7">
      <c r="A684" s="287"/>
      <c r="B684" s="287"/>
      <c r="C684" s="287"/>
      <c r="D684" s="288"/>
      <c r="E684" s="288"/>
      <c r="F684" s="289"/>
      <c r="G684" s="287" t="str">
        <f t="shared" si="10"/>
        <v>Kein Zusatzplan</v>
      </c>
    </row>
    <row r="685" spans="1:7">
      <c r="A685" s="287"/>
      <c r="B685" s="287"/>
      <c r="C685" s="287"/>
      <c r="D685" s="288"/>
      <c r="E685" s="288"/>
      <c r="F685" s="289"/>
      <c r="G685" s="287" t="str">
        <f t="shared" si="10"/>
        <v>Kein Zusatzplan</v>
      </c>
    </row>
    <row r="686" spans="1:7">
      <c r="A686" s="287"/>
      <c r="B686" s="287"/>
      <c r="C686" s="287"/>
      <c r="D686" s="288"/>
      <c r="E686" s="288"/>
      <c r="F686" s="289"/>
      <c r="G686" s="287" t="str">
        <f t="shared" si="10"/>
        <v>Kein Zusatzplan</v>
      </c>
    </row>
    <row r="687" spans="1:7">
      <c r="A687" s="287"/>
      <c r="B687" s="287"/>
      <c r="C687" s="287"/>
      <c r="D687" s="288"/>
      <c r="E687" s="288"/>
      <c r="F687" s="289"/>
      <c r="G687" s="287" t="str">
        <f t="shared" si="10"/>
        <v>Kein Zusatzplan</v>
      </c>
    </row>
    <row r="688" spans="1:7">
      <c r="A688" s="287"/>
      <c r="B688" s="287"/>
      <c r="C688" s="287"/>
      <c r="D688" s="288"/>
      <c r="E688" s="288"/>
      <c r="F688" s="289"/>
      <c r="G688" s="287" t="str">
        <f t="shared" si="10"/>
        <v>Kein Zusatzplan</v>
      </c>
    </row>
    <row r="689" spans="1:7">
      <c r="A689" s="287"/>
      <c r="B689" s="287"/>
      <c r="C689" s="287"/>
      <c r="D689" s="288"/>
      <c r="E689" s="288"/>
      <c r="F689" s="289"/>
      <c r="G689" s="287" t="str">
        <f t="shared" si="10"/>
        <v>Kein Zusatzplan</v>
      </c>
    </row>
    <row r="690" spans="1:7">
      <c r="A690" s="287"/>
      <c r="B690" s="287"/>
      <c r="C690" s="287"/>
      <c r="D690" s="288"/>
      <c r="E690" s="288"/>
      <c r="F690" s="289"/>
      <c r="G690" s="287" t="str">
        <f t="shared" si="10"/>
        <v>Kein Zusatzplan</v>
      </c>
    </row>
    <row r="691" spans="1:7">
      <c r="A691" s="287"/>
      <c r="B691" s="287"/>
      <c r="C691" s="287"/>
      <c r="D691" s="288"/>
      <c r="E691" s="288"/>
      <c r="F691" s="289"/>
      <c r="G691" s="287" t="str">
        <f t="shared" si="10"/>
        <v>Kein Zusatzplan</v>
      </c>
    </row>
    <row r="692" spans="1:7">
      <c r="A692" s="287"/>
      <c r="B692" s="287"/>
      <c r="C692" s="287"/>
      <c r="D692" s="288"/>
      <c r="E692" s="288"/>
      <c r="F692" s="289"/>
      <c r="G692" s="287" t="str">
        <f t="shared" si="10"/>
        <v>Kein Zusatzplan</v>
      </c>
    </row>
    <row r="693" spans="1:7">
      <c r="A693" s="287"/>
      <c r="B693" s="287"/>
      <c r="C693" s="287"/>
      <c r="D693" s="288"/>
      <c r="E693" s="288"/>
      <c r="F693" s="289"/>
      <c r="G693" s="287" t="str">
        <f t="shared" si="10"/>
        <v>Kein Zusatzplan</v>
      </c>
    </row>
    <row r="694" spans="1:7">
      <c r="A694" s="287"/>
      <c r="B694" s="287"/>
      <c r="C694" s="287"/>
      <c r="D694" s="288"/>
      <c r="E694" s="288"/>
      <c r="F694" s="289"/>
      <c r="G694" s="287" t="str">
        <f t="shared" si="10"/>
        <v>Kein Zusatzplan</v>
      </c>
    </row>
    <row r="695" spans="1:7">
      <c r="A695" s="287"/>
      <c r="B695" s="287"/>
      <c r="C695" s="287"/>
      <c r="D695" s="288"/>
      <c r="E695" s="288"/>
      <c r="F695" s="289"/>
      <c r="G695" s="287" t="str">
        <f t="shared" si="10"/>
        <v>Kein Zusatzplan</v>
      </c>
    </row>
    <row r="696" spans="1:7">
      <c r="A696" s="287"/>
      <c r="B696" s="287"/>
      <c r="C696" s="287"/>
      <c r="D696" s="288"/>
      <c r="E696" s="288"/>
      <c r="F696" s="289"/>
      <c r="G696" s="287" t="str">
        <f t="shared" si="10"/>
        <v>Kein Zusatzplan</v>
      </c>
    </row>
    <row r="697" spans="1:7">
      <c r="A697" s="287"/>
      <c r="B697" s="287"/>
      <c r="C697" s="287"/>
      <c r="D697" s="288"/>
      <c r="E697" s="288"/>
      <c r="F697" s="289"/>
      <c r="G697" s="287" t="str">
        <f t="shared" si="10"/>
        <v>Kein Zusatzplan</v>
      </c>
    </row>
    <row r="698" spans="1:7">
      <c r="A698" s="287"/>
      <c r="B698" s="287"/>
      <c r="C698" s="287"/>
      <c r="D698" s="288"/>
      <c r="E698" s="288"/>
      <c r="F698" s="289"/>
      <c r="G698" s="287" t="str">
        <f t="shared" si="10"/>
        <v>Kein Zusatzplan</v>
      </c>
    </row>
    <row r="699" spans="1:7">
      <c r="A699" s="287"/>
      <c r="B699" s="287"/>
      <c r="C699" s="287"/>
      <c r="D699" s="288"/>
      <c r="E699" s="288"/>
      <c r="F699" s="289"/>
      <c r="G699" s="287" t="str">
        <f t="shared" si="10"/>
        <v>Kein Zusatzplan</v>
      </c>
    </row>
    <row r="700" spans="1:7">
      <c r="A700" s="287"/>
      <c r="B700" s="287"/>
      <c r="C700" s="287"/>
      <c r="D700" s="288"/>
      <c r="E700" s="288"/>
      <c r="F700" s="289"/>
      <c r="G700" s="287" t="str">
        <f t="shared" si="10"/>
        <v>Kein Zusatzplan</v>
      </c>
    </row>
    <row r="701" spans="1:7">
      <c r="A701" s="287"/>
      <c r="B701" s="287"/>
      <c r="C701" s="287"/>
      <c r="D701" s="288"/>
      <c r="E701" s="288"/>
      <c r="F701" s="289"/>
      <c r="G701" s="287" t="str">
        <f t="shared" si="10"/>
        <v>Kein Zusatzplan</v>
      </c>
    </row>
    <row r="702" spans="1:7">
      <c r="A702" s="287"/>
      <c r="B702" s="287"/>
      <c r="C702" s="287"/>
      <c r="D702" s="288"/>
      <c r="E702" s="288"/>
      <c r="F702" s="289"/>
      <c r="G702" s="287" t="str">
        <f t="shared" si="10"/>
        <v>Kein Zusatzplan</v>
      </c>
    </row>
    <row r="703" spans="1:7">
      <c r="A703" s="287"/>
      <c r="B703" s="287"/>
      <c r="C703" s="287"/>
      <c r="D703" s="288"/>
      <c r="E703" s="288"/>
      <c r="F703" s="289"/>
      <c r="G703" s="287" t="str">
        <f t="shared" si="10"/>
        <v>Kein Zusatzplan</v>
      </c>
    </row>
    <row r="704" spans="1:7">
      <c r="A704" s="287"/>
      <c r="B704" s="287"/>
      <c r="C704" s="287"/>
      <c r="D704" s="288"/>
      <c r="E704" s="288"/>
      <c r="F704" s="289"/>
      <c r="G704" s="287" t="str">
        <f t="shared" si="10"/>
        <v>Kein Zusatzplan</v>
      </c>
    </row>
    <row r="705" spans="1:7">
      <c r="A705" s="287"/>
      <c r="B705" s="287"/>
      <c r="C705" s="287"/>
      <c r="D705" s="288"/>
      <c r="E705" s="288"/>
      <c r="F705" s="289"/>
      <c r="G705" s="287" t="str">
        <f t="shared" si="10"/>
        <v>Kein Zusatzplan</v>
      </c>
    </row>
    <row r="706" spans="1:7">
      <c r="A706" s="287"/>
      <c r="B706" s="287"/>
      <c r="C706" s="287"/>
      <c r="D706" s="288"/>
      <c r="E706" s="288"/>
      <c r="F706" s="289"/>
      <c r="G706" s="287" t="str">
        <f t="shared" si="10"/>
        <v>Kein Zusatzplan</v>
      </c>
    </row>
    <row r="707" spans="1:7">
      <c r="A707" s="287"/>
      <c r="B707" s="287"/>
      <c r="C707" s="287"/>
      <c r="D707" s="288"/>
      <c r="E707" s="288"/>
      <c r="F707" s="289"/>
      <c r="G707" s="287" t="str">
        <f t="shared" si="10"/>
        <v>Kein Zusatzplan</v>
      </c>
    </row>
    <row r="708" spans="1:7">
      <c r="A708" s="287"/>
      <c r="B708" s="287"/>
      <c r="C708" s="287"/>
      <c r="D708" s="288"/>
      <c r="E708" s="288"/>
      <c r="F708" s="289"/>
      <c r="G708" s="287" t="str">
        <f t="shared" si="10"/>
        <v>Kein Zusatzplan</v>
      </c>
    </row>
    <row r="709" spans="1:7">
      <c r="A709" s="287"/>
      <c r="B709" s="287"/>
      <c r="C709" s="287"/>
      <c r="D709" s="288"/>
      <c r="E709" s="288"/>
      <c r="F709" s="289"/>
      <c r="G709" s="287" t="str">
        <f t="shared" si="10"/>
        <v>Kein Zusatzplan</v>
      </c>
    </row>
    <row r="710" spans="1:7">
      <c r="A710" s="287"/>
      <c r="B710" s="287"/>
      <c r="C710" s="287"/>
      <c r="D710" s="288"/>
      <c r="E710" s="288"/>
      <c r="F710" s="289"/>
      <c r="G710" s="287" t="str">
        <f t="shared" si="10"/>
        <v>Kein Zusatzplan</v>
      </c>
    </row>
    <row r="711" spans="1:7">
      <c r="A711" s="287"/>
      <c r="B711" s="287"/>
      <c r="C711" s="287"/>
      <c r="D711" s="288"/>
      <c r="E711" s="288"/>
      <c r="F711" s="289"/>
      <c r="G711" s="287" t="str">
        <f t="shared" si="10"/>
        <v>Kein Zusatzplan</v>
      </c>
    </row>
    <row r="712" spans="1:7">
      <c r="A712" s="287"/>
      <c r="B712" s="287"/>
      <c r="C712" s="287"/>
      <c r="D712" s="288"/>
      <c r="E712" s="288"/>
      <c r="F712" s="289"/>
      <c r="G712" s="287" t="str">
        <f t="shared" si="10"/>
        <v>Kein Zusatzplan</v>
      </c>
    </row>
    <row r="713" spans="1:7">
      <c r="A713" s="287"/>
      <c r="B713" s="287"/>
      <c r="C713" s="287"/>
      <c r="D713" s="288"/>
      <c r="E713" s="288"/>
      <c r="F713" s="289"/>
      <c r="G713" s="287" t="str">
        <f t="shared" si="10"/>
        <v>Kein Zusatzplan</v>
      </c>
    </row>
    <row r="714" spans="1:7">
      <c r="A714" s="287"/>
      <c r="B714" s="287"/>
      <c r="C714" s="287"/>
      <c r="D714" s="288"/>
      <c r="E714" s="288"/>
      <c r="F714" s="289"/>
      <c r="G714" s="287" t="str">
        <f t="shared" si="10"/>
        <v>Kein Zusatzplan</v>
      </c>
    </row>
    <row r="715" spans="1:7">
      <c r="A715" s="287"/>
      <c r="B715" s="287"/>
      <c r="C715" s="287"/>
      <c r="D715" s="288"/>
      <c r="E715" s="288"/>
      <c r="F715" s="289"/>
      <c r="G715" s="287" t="str">
        <f t="shared" si="10"/>
        <v>Kein Zusatzplan</v>
      </c>
    </row>
    <row r="716" spans="1:7">
      <c r="A716" s="287"/>
      <c r="B716" s="287"/>
      <c r="C716" s="287"/>
      <c r="D716" s="288"/>
      <c r="E716" s="288"/>
      <c r="F716" s="289"/>
      <c r="G716" s="287" t="str">
        <f t="shared" ref="G716:G779" si="11">be_zusatzplan</f>
        <v>Kein Zusatzplan</v>
      </c>
    </row>
    <row r="717" spans="1:7">
      <c r="A717" s="287"/>
      <c r="B717" s="287"/>
      <c r="C717" s="287"/>
      <c r="D717" s="288"/>
      <c r="E717" s="288"/>
      <c r="F717" s="289"/>
      <c r="G717" s="287" t="str">
        <f t="shared" si="11"/>
        <v>Kein Zusatzplan</v>
      </c>
    </row>
    <row r="718" spans="1:7">
      <c r="A718" s="287"/>
      <c r="B718" s="287"/>
      <c r="C718" s="287"/>
      <c r="D718" s="288"/>
      <c r="E718" s="288"/>
      <c r="F718" s="289"/>
      <c r="G718" s="287" t="str">
        <f t="shared" si="11"/>
        <v>Kein Zusatzplan</v>
      </c>
    </row>
    <row r="719" spans="1:7">
      <c r="A719" s="287"/>
      <c r="B719" s="287"/>
      <c r="C719" s="287"/>
      <c r="D719" s="288"/>
      <c r="E719" s="288"/>
      <c r="F719" s="289"/>
      <c r="G719" s="287" t="str">
        <f t="shared" si="11"/>
        <v>Kein Zusatzplan</v>
      </c>
    </row>
    <row r="720" spans="1:7">
      <c r="A720" s="287"/>
      <c r="B720" s="287"/>
      <c r="C720" s="287"/>
      <c r="D720" s="288"/>
      <c r="E720" s="288"/>
      <c r="F720" s="289"/>
      <c r="G720" s="287" t="str">
        <f t="shared" si="11"/>
        <v>Kein Zusatzplan</v>
      </c>
    </row>
    <row r="721" spans="1:7">
      <c r="A721" s="287"/>
      <c r="B721" s="287"/>
      <c r="C721" s="287"/>
      <c r="D721" s="288"/>
      <c r="E721" s="288"/>
      <c r="F721" s="289"/>
      <c r="G721" s="287" t="str">
        <f t="shared" si="11"/>
        <v>Kein Zusatzplan</v>
      </c>
    </row>
    <row r="722" spans="1:7">
      <c r="A722" s="287"/>
      <c r="B722" s="287"/>
      <c r="C722" s="287"/>
      <c r="D722" s="288"/>
      <c r="E722" s="288"/>
      <c r="F722" s="289"/>
      <c r="G722" s="287" t="str">
        <f t="shared" si="11"/>
        <v>Kein Zusatzplan</v>
      </c>
    </row>
    <row r="723" spans="1:7">
      <c r="A723" s="287"/>
      <c r="B723" s="287"/>
      <c r="C723" s="287"/>
      <c r="D723" s="288"/>
      <c r="E723" s="288"/>
      <c r="F723" s="289"/>
      <c r="G723" s="287" t="str">
        <f t="shared" si="11"/>
        <v>Kein Zusatzplan</v>
      </c>
    </row>
    <row r="724" spans="1:7">
      <c r="A724" s="287"/>
      <c r="B724" s="287"/>
      <c r="C724" s="287"/>
      <c r="D724" s="288"/>
      <c r="E724" s="288"/>
      <c r="F724" s="289"/>
      <c r="G724" s="287" t="str">
        <f t="shared" si="11"/>
        <v>Kein Zusatzplan</v>
      </c>
    </row>
    <row r="725" spans="1:7">
      <c r="A725" s="287"/>
      <c r="B725" s="287"/>
      <c r="C725" s="287"/>
      <c r="D725" s="288"/>
      <c r="E725" s="288"/>
      <c r="F725" s="289"/>
      <c r="G725" s="287" t="str">
        <f t="shared" si="11"/>
        <v>Kein Zusatzplan</v>
      </c>
    </row>
    <row r="726" spans="1:7">
      <c r="A726" s="287"/>
      <c r="B726" s="287"/>
      <c r="C726" s="287"/>
      <c r="D726" s="288"/>
      <c r="E726" s="288"/>
      <c r="F726" s="289"/>
      <c r="G726" s="287" t="str">
        <f t="shared" si="11"/>
        <v>Kein Zusatzplan</v>
      </c>
    </row>
    <row r="727" spans="1:7">
      <c r="A727" s="287"/>
      <c r="B727" s="287"/>
      <c r="C727" s="287"/>
      <c r="D727" s="288"/>
      <c r="E727" s="288"/>
      <c r="F727" s="289"/>
      <c r="G727" s="287" t="str">
        <f t="shared" si="11"/>
        <v>Kein Zusatzplan</v>
      </c>
    </row>
    <row r="728" spans="1:7">
      <c r="A728" s="287"/>
      <c r="B728" s="287"/>
      <c r="C728" s="287"/>
      <c r="D728" s="288"/>
      <c r="E728" s="288"/>
      <c r="F728" s="289"/>
      <c r="G728" s="287" t="str">
        <f t="shared" si="11"/>
        <v>Kein Zusatzplan</v>
      </c>
    </row>
    <row r="729" spans="1:7">
      <c r="A729" s="287"/>
      <c r="B729" s="287"/>
      <c r="C729" s="287"/>
      <c r="D729" s="288"/>
      <c r="E729" s="288"/>
      <c r="F729" s="289"/>
      <c r="G729" s="287" t="str">
        <f t="shared" si="11"/>
        <v>Kein Zusatzplan</v>
      </c>
    </row>
    <row r="730" spans="1:7">
      <c r="A730" s="287"/>
      <c r="B730" s="287"/>
      <c r="C730" s="287"/>
      <c r="D730" s="288"/>
      <c r="E730" s="288"/>
      <c r="F730" s="289"/>
      <c r="G730" s="287" t="str">
        <f t="shared" si="11"/>
        <v>Kein Zusatzplan</v>
      </c>
    </row>
    <row r="731" spans="1:7">
      <c r="A731" s="287"/>
      <c r="B731" s="287"/>
      <c r="C731" s="287"/>
      <c r="D731" s="288"/>
      <c r="E731" s="288"/>
      <c r="F731" s="289"/>
      <c r="G731" s="287" t="str">
        <f t="shared" si="11"/>
        <v>Kein Zusatzplan</v>
      </c>
    </row>
    <row r="732" spans="1:7">
      <c r="A732" s="287"/>
      <c r="B732" s="287"/>
      <c r="C732" s="287"/>
      <c r="D732" s="288"/>
      <c r="E732" s="288"/>
      <c r="F732" s="289"/>
      <c r="G732" s="287" t="str">
        <f t="shared" si="11"/>
        <v>Kein Zusatzplan</v>
      </c>
    </row>
    <row r="733" spans="1:7">
      <c r="A733" s="287"/>
      <c r="B733" s="287"/>
      <c r="C733" s="287"/>
      <c r="D733" s="288"/>
      <c r="E733" s="288"/>
      <c r="F733" s="289"/>
      <c r="G733" s="287" t="str">
        <f t="shared" si="11"/>
        <v>Kein Zusatzplan</v>
      </c>
    </row>
    <row r="734" spans="1:7">
      <c r="A734" s="287"/>
      <c r="B734" s="287"/>
      <c r="C734" s="287"/>
      <c r="D734" s="288"/>
      <c r="E734" s="288"/>
      <c r="F734" s="289"/>
      <c r="G734" s="287" t="str">
        <f t="shared" si="11"/>
        <v>Kein Zusatzplan</v>
      </c>
    </row>
    <row r="735" spans="1:7">
      <c r="A735" s="287"/>
      <c r="B735" s="287"/>
      <c r="C735" s="287"/>
      <c r="D735" s="288"/>
      <c r="E735" s="288"/>
      <c r="F735" s="289"/>
      <c r="G735" s="287" t="str">
        <f t="shared" si="11"/>
        <v>Kein Zusatzplan</v>
      </c>
    </row>
    <row r="736" spans="1:7">
      <c r="A736" s="287"/>
      <c r="B736" s="287"/>
      <c r="C736" s="287"/>
      <c r="D736" s="288"/>
      <c r="E736" s="288"/>
      <c r="F736" s="289"/>
      <c r="G736" s="287" t="str">
        <f t="shared" si="11"/>
        <v>Kein Zusatzplan</v>
      </c>
    </row>
    <row r="737" spans="1:7">
      <c r="A737" s="287"/>
      <c r="B737" s="287"/>
      <c r="C737" s="287"/>
      <c r="D737" s="288"/>
      <c r="E737" s="288"/>
      <c r="F737" s="289"/>
      <c r="G737" s="287" t="str">
        <f t="shared" si="11"/>
        <v>Kein Zusatzplan</v>
      </c>
    </row>
    <row r="738" spans="1:7">
      <c r="A738" s="287"/>
      <c r="B738" s="287"/>
      <c r="C738" s="287"/>
      <c r="D738" s="288"/>
      <c r="E738" s="288"/>
      <c r="F738" s="289"/>
      <c r="G738" s="287" t="str">
        <f t="shared" si="11"/>
        <v>Kein Zusatzplan</v>
      </c>
    </row>
    <row r="739" spans="1:7">
      <c r="A739" s="287"/>
      <c r="B739" s="287"/>
      <c r="C739" s="287"/>
      <c r="D739" s="288"/>
      <c r="E739" s="288"/>
      <c r="F739" s="289"/>
      <c r="G739" s="287" t="str">
        <f t="shared" si="11"/>
        <v>Kein Zusatzplan</v>
      </c>
    </row>
    <row r="740" spans="1:7">
      <c r="A740" s="287"/>
      <c r="B740" s="287"/>
      <c r="C740" s="287"/>
      <c r="D740" s="288"/>
      <c r="E740" s="288"/>
      <c r="F740" s="289"/>
      <c r="G740" s="287" t="str">
        <f t="shared" si="11"/>
        <v>Kein Zusatzplan</v>
      </c>
    </row>
    <row r="741" spans="1:7">
      <c r="A741" s="287"/>
      <c r="B741" s="287"/>
      <c r="C741" s="287"/>
      <c r="D741" s="288"/>
      <c r="E741" s="288"/>
      <c r="F741" s="289"/>
      <c r="G741" s="287" t="str">
        <f t="shared" si="11"/>
        <v>Kein Zusatzplan</v>
      </c>
    </row>
    <row r="742" spans="1:7">
      <c r="A742" s="287"/>
      <c r="B742" s="287"/>
      <c r="C742" s="287"/>
      <c r="D742" s="288"/>
      <c r="E742" s="288"/>
      <c r="F742" s="289"/>
      <c r="G742" s="287" t="str">
        <f t="shared" si="11"/>
        <v>Kein Zusatzplan</v>
      </c>
    </row>
    <row r="743" spans="1:7">
      <c r="A743" s="287"/>
      <c r="B743" s="287"/>
      <c r="C743" s="287"/>
      <c r="D743" s="288"/>
      <c r="E743" s="288"/>
      <c r="F743" s="289"/>
      <c r="G743" s="287" t="str">
        <f t="shared" si="11"/>
        <v>Kein Zusatzplan</v>
      </c>
    </row>
    <row r="744" spans="1:7">
      <c r="A744" s="287"/>
      <c r="B744" s="287"/>
      <c r="C744" s="287"/>
      <c r="D744" s="288"/>
      <c r="E744" s="288"/>
      <c r="F744" s="289"/>
      <c r="G744" s="287" t="str">
        <f t="shared" si="11"/>
        <v>Kein Zusatzplan</v>
      </c>
    </row>
    <row r="745" spans="1:7">
      <c r="A745" s="287"/>
      <c r="B745" s="287"/>
      <c r="C745" s="287"/>
      <c r="D745" s="288"/>
      <c r="E745" s="288"/>
      <c r="F745" s="289"/>
      <c r="G745" s="287" t="str">
        <f t="shared" si="11"/>
        <v>Kein Zusatzplan</v>
      </c>
    </row>
    <row r="746" spans="1:7">
      <c r="A746" s="287"/>
      <c r="B746" s="287"/>
      <c r="C746" s="287"/>
      <c r="D746" s="288"/>
      <c r="E746" s="288"/>
      <c r="F746" s="289"/>
      <c r="G746" s="287" t="str">
        <f t="shared" si="11"/>
        <v>Kein Zusatzplan</v>
      </c>
    </row>
    <row r="747" spans="1:7">
      <c r="A747" s="287"/>
      <c r="B747" s="287"/>
      <c r="C747" s="287"/>
      <c r="D747" s="288"/>
      <c r="E747" s="288"/>
      <c r="F747" s="289"/>
      <c r="G747" s="287" t="str">
        <f t="shared" si="11"/>
        <v>Kein Zusatzplan</v>
      </c>
    </row>
    <row r="748" spans="1:7">
      <c r="A748" s="287"/>
      <c r="B748" s="287"/>
      <c r="C748" s="287"/>
      <c r="D748" s="288"/>
      <c r="E748" s="288"/>
      <c r="F748" s="289"/>
      <c r="G748" s="287" t="str">
        <f t="shared" si="11"/>
        <v>Kein Zusatzplan</v>
      </c>
    </row>
    <row r="749" spans="1:7">
      <c r="A749" s="287"/>
      <c r="B749" s="287"/>
      <c r="C749" s="287"/>
      <c r="D749" s="288"/>
      <c r="E749" s="288"/>
      <c r="F749" s="289"/>
      <c r="G749" s="287" t="str">
        <f t="shared" si="11"/>
        <v>Kein Zusatzplan</v>
      </c>
    </row>
    <row r="750" spans="1:7">
      <c r="A750" s="287"/>
      <c r="B750" s="287"/>
      <c r="C750" s="287"/>
      <c r="D750" s="288"/>
      <c r="E750" s="288"/>
      <c r="F750" s="289"/>
      <c r="G750" s="287" t="str">
        <f t="shared" si="11"/>
        <v>Kein Zusatzplan</v>
      </c>
    </row>
    <row r="751" spans="1:7">
      <c r="A751" s="287"/>
      <c r="B751" s="287"/>
      <c r="C751" s="287"/>
      <c r="D751" s="288"/>
      <c r="E751" s="288"/>
      <c r="F751" s="289"/>
      <c r="G751" s="287" t="str">
        <f t="shared" si="11"/>
        <v>Kein Zusatzplan</v>
      </c>
    </row>
    <row r="752" spans="1:7">
      <c r="A752" s="287"/>
      <c r="B752" s="287"/>
      <c r="C752" s="287"/>
      <c r="D752" s="288"/>
      <c r="E752" s="288"/>
      <c r="F752" s="289"/>
      <c r="G752" s="287" t="str">
        <f t="shared" si="11"/>
        <v>Kein Zusatzplan</v>
      </c>
    </row>
    <row r="753" spans="1:7">
      <c r="A753" s="287"/>
      <c r="B753" s="287"/>
      <c r="C753" s="287"/>
      <c r="D753" s="288"/>
      <c r="E753" s="288"/>
      <c r="F753" s="289"/>
      <c r="G753" s="287" t="str">
        <f t="shared" si="11"/>
        <v>Kein Zusatzplan</v>
      </c>
    </row>
    <row r="754" spans="1:7">
      <c r="A754" s="287"/>
      <c r="B754" s="287"/>
      <c r="C754" s="287"/>
      <c r="D754" s="288"/>
      <c r="E754" s="288"/>
      <c r="F754" s="289"/>
      <c r="G754" s="287" t="str">
        <f t="shared" si="11"/>
        <v>Kein Zusatzplan</v>
      </c>
    </row>
    <row r="755" spans="1:7">
      <c r="A755" s="287"/>
      <c r="B755" s="287"/>
      <c r="C755" s="287"/>
      <c r="D755" s="288"/>
      <c r="E755" s="288"/>
      <c r="F755" s="289"/>
      <c r="G755" s="287" t="str">
        <f t="shared" si="11"/>
        <v>Kein Zusatzplan</v>
      </c>
    </row>
    <row r="756" spans="1:7">
      <c r="A756" s="287"/>
      <c r="B756" s="287"/>
      <c r="C756" s="287"/>
      <c r="D756" s="288"/>
      <c r="E756" s="288"/>
      <c r="F756" s="289"/>
      <c r="G756" s="287" t="str">
        <f t="shared" si="11"/>
        <v>Kein Zusatzplan</v>
      </c>
    </row>
    <row r="757" spans="1:7">
      <c r="A757" s="287"/>
      <c r="B757" s="287"/>
      <c r="C757" s="287"/>
      <c r="D757" s="288"/>
      <c r="E757" s="288"/>
      <c r="F757" s="289"/>
      <c r="G757" s="287" t="str">
        <f t="shared" si="11"/>
        <v>Kein Zusatzplan</v>
      </c>
    </row>
    <row r="758" spans="1:7">
      <c r="A758" s="287"/>
      <c r="B758" s="287"/>
      <c r="C758" s="287"/>
      <c r="D758" s="288"/>
      <c r="E758" s="288"/>
      <c r="F758" s="289"/>
      <c r="G758" s="287" t="str">
        <f t="shared" si="11"/>
        <v>Kein Zusatzplan</v>
      </c>
    </row>
    <row r="759" spans="1:7">
      <c r="A759" s="287"/>
      <c r="B759" s="287"/>
      <c r="C759" s="287"/>
      <c r="D759" s="288"/>
      <c r="E759" s="288"/>
      <c r="F759" s="289"/>
      <c r="G759" s="287" t="str">
        <f t="shared" si="11"/>
        <v>Kein Zusatzplan</v>
      </c>
    </row>
    <row r="760" spans="1:7">
      <c r="A760" s="287"/>
      <c r="B760" s="287"/>
      <c r="C760" s="287"/>
      <c r="D760" s="288"/>
      <c r="E760" s="288"/>
      <c r="F760" s="289"/>
      <c r="G760" s="287" t="str">
        <f t="shared" si="11"/>
        <v>Kein Zusatzplan</v>
      </c>
    </row>
    <row r="761" spans="1:7">
      <c r="A761" s="287"/>
      <c r="B761" s="287"/>
      <c r="C761" s="287"/>
      <c r="D761" s="288"/>
      <c r="E761" s="288"/>
      <c r="F761" s="289"/>
      <c r="G761" s="287" t="str">
        <f t="shared" si="11"/>
        <v>Kein Zusatzplan</v>
      </c>
    </row>
    <row r="762" spans="1:7">
      <c r="A762" s="287"/>
      <c r="B762" s="287"/>
      <c r="C762" s="287"/>
      <c r="D762" s="288"/>
      <c r="E762" s="288"/>
      <c r="F762" s="289"/>
      <c r="G762" s="287" t="str">
        <f t="shared" si="11"/>
        <v>Kein Zusatzplan</v>
      </c>
    </row>
    <row r="763" spans="1:7">
      <c r="A763" s="287"/>
      <c r="B763" s="287"/>
      <c r="C763" s="287"/>
      <c r="D763" s="288"/>
      <c r="E763" s="288"/>
      <c r="F763" s="289"/>
      <c r="G763" s="287" t="str">
        <f t="shared" si="11"/>
        <v>Kein Zusatzplan</v>
      </c>
    </row>
    <row r="764" spans="1:7">
      <c r="A764" s="287"/>
      <c r="B764" s="287"/>
      <c r="C764" s="287"/>
      <c r="D764" s="288"/>
      <c r="E764" s="288"/>
      <c r="F764" s="289"/>
      <c r="G764" s="287" t="str">
        <f t="shared" si="11"/>
        <v>Kein Zusatzplan</v>
      </c>
    </row>
    <row r="765" spans="1:7">
      <c r="A765" s="287"/>
      <c r="B765" s="287"/>
      <c r="C765" s="287"/>
      <c r="D765" s="288"/>
      <c r="E765" s="288"/>
      <c r="F765" s="289"/>
      <c r="G765" s="287" t="str">
        <f t="shared" si="11"/>
        <v>Kein Zusatzplan</v>
      </c>
    </row>
    <row r="766" spans="1:7">
      <c r="A766" s="287"/>
      <c r="B766" s="287"/>
      <c r="C766" s="287"/>
      <c r="D766" s="288"/>
      <c r="E766" s="288"/>
      <c r="F766" s="289"/>
      <c r="G766" s="287" t="str">
        <f t="shared" si="11"/>
        <v>Kein Zusatzplan</v>
      </c>
    </row>
    <row r="767" spans="1:7">
      <c r="A767" s="287"/>
      <c r="B767" s="287"/>
      <c r="C767" s="287"/>
      <c r="D767" s="288"/>
      <c r="E767" s="288"/>
      <c r="F767" s="289"/>
      <c r="G767" s="287" t="str">
        <f t="shared" si="11"/>
        <v>Kein Zusatzplan</v>
      </c>
    </row>
    <row r="768" spans="1:7">
      <c r="A768" s="287"/>
      <c r="B768" s="287"/>
      <c r="C768" s="287"/>
      <c r="D768" s="288"/>
      <c r="E768" s="288"/>
      <c r="F768" s="289"/>
      <c r="G768" s="287" t="str">
        <f t="shared" si="11"/>
        <v>Kein Zusatzplan</v>
      </c>
    </row>
    <row r="769" spans="1:7">
      <c r="A769" s="287"/>
      <c r="B769" s="287"/>
      <c r="C769" s="287"/>
      <c r="D769" s="288"/>
      <c r="E769" s="288"/>
      <c r="F769" s="289"/>
      <c r="G769" s="287" t="str">
        <f t="shared" si="11"/>
        <v>Kein Zusatzplan</v>
      </c>
    </row>
    <row r="770" spans="1:7">
      <c r="A770" s="287"/>
      <c r="B770" s="287"/>
      <c r="C770" s="287"/>
      <c r="D770" s="288"/>
      <c r="E770" s="288"/>
      <c r="F770" s="289"/>
      <c r="G770" s="287" t="str">
        <f t="shared" si="11"/>
        <v>Kein Zusatzplan</v>
      </c>
    </row>
    <row r="771" spans="1:7">
      <c r="A771" s="287"/>
      <c r="B771" s="287"/>
      <c r="C771" s="287"/>
      <c r="D771" s="288"/>
      <c r="E771" s="288"/>
      <c r="F771" s="289"/>
      <c r="G771" s="287" t="str">
        <f t="shared" si="11"/>
        <v>Kein Zusatzplan</v>
      </c>
    </row>
    <row r="772" spans="1:7">
      <c r="A772" s="287"/>
      <c r="B772" s="287"/>
      <c r="C772" s="287"/>
      <c r="D772" s="288"/>
      <c r="E772" s="288"/>
      <c r="F772" s="289"/>
      <c r="G772" s="287" t="str">
        <f t="shared" si="11"/>
        <v>Kein Zusatzplan</v>
      </c>
    </row>
    <row r="773" spans="1:7">
      <c r="A773" s="287"/>
      <c r="B773" s="287"/>
      <c r="C773" s="287"/>
      <c r="D773" s="288"/>
      <c r="E773" s="288"/>
      <c r="F773" s="289"/>
      <c r="G773" s="287" t="str">
        <f t="shared" si="11"/>
        <v>Kein Zusatzplan</v>
      </c>
    </row>
    <row r="774" spans="1:7">
      <c r="A774" s="287"/>
      <c r="B774" s="287"/>
      <c r="C774" s="287"/>
      <c r="D774" s="288"/>
      <c r="E774" s="288"/>
      <c r="F774" s="289"/>
      <c r="G774" s="287" t="str">
        <f t="shared" si="11"/>
        <v>Kein Zusatzplan</v>
      </c>
    </row>
    <row r="775" spans="1:7">
      <c r="A775" s="287"/>
      <c r="B775" s="287"/>
      <c r="C775" s="287"/>
      <c r="D775" s="288"/>
      <c r="E775" s="288"/>
      <c r="F775" s="289"/>
      <c r="G775" s="287" t="str">
        <f t="shared" si="11"/>
        <v>Kein Zusatzplan</v>
      </c>
    </row>
    <row r="776" spans="1:7">
      <c r="A776" s="287"/>
      <c r="B776" s="287"/>
      <c r="C776" s="287"/>
      <c r="D776" s="288"/>
      <c r="E776" s="288"/>
      <c r="F776" s="289"/>
      <c r="G776" s="287" t="str">
        <f t="shared" si="11"/>
        <v>Kein Zusatzplan</v>
      </c>
    </row>
    <row r="777" spans="1:7">
      <c r="A777" s="287"/>
      <c r="B777" s="287"/>
      <c r="C777" s="287"/>
      <c r="D777" s="288"/>
      <c r="E777" s="288"/>
      <c r="F777" s="289"/>
      <c r="G777" s="287" t="str">
        <f t="shared" si="11"/>
        <v>Kein Zusatzplan</v>
      </c>
    </row>
    <row r="778" spans="1:7">
      <c r="A778" s="287"/>
      <c r="B778" s="287"/>
      <c r="C778" s="287"/>
      <c r="D778" s="288"/>
      <c r="E778" s="288"/>
      <c r="F778" s="289"/>
      <c r="G778" s="287" t="str">
        <f t="shared" si="11"/>
        <v>Kein Zusatzplan</v>
      </c>
    </row>
    <row r="779" spans="1:7">
      <c r="A779" s="287"/>
      <c r="B779" s="287"/>
      <c r="C779" s="287"/>
      <c r="D779" s="288"/>
      <c r="E779" s="288"/>
      <c r="F779" s="289"/>
      <c r="G779" s="287" t="str">
        <f t="shared" si="11"/>
        <v>Kein Zusatzplan</v>
      </c>
    </row>
    <row r="780" spans="1:7">
      <c r="A780" s="287"/>
      <c r="B780" s="287"/>
      <c r="C780" s="287"/>
      <c r="D780" s="288"/>
      <c r="E780" s="288"/>
      <c r="F780" s="289"/>
      <c r="G780" s="287" t="str">
        <f t="shared" ref="G780:G843" si="12">be_zusatzplan</f>
        <v>Kein Zusatzplan</v>
      </c>
    </row>
    <row r="781" spans="1:7">
      <c r="A781" s="287"/>
      <c r="B781" s="287"/>
      <c r="C781" s="287"/>
      <c r="D781" s="288"/>
      <c r="E781" s="288"/>
      <c r="F781" s="289"/>
      <c r="G781" s="287" t="str">
        <f t="shared" si="12"/>
        <v>Kein Zusatzplan</v>
      </c>
    </row>
    <row r="782" spans="1:7">
      <c r="A782" s="287"/>
      <c r="B782" s="287"/>
      <c r="C782" s="287"/>
      <c r="D782" s="288"/>
      <c r="E782" s="288"/>
      <c r="F782" s="289"/>
      <c r="G782" s="287" t="str">
        <f t="shared" si="12"/>
        <v>Kein Zusatzplan</v>
      </c>
    </row>
    <row r="783" spans="1:7">
      <c r="A783" s="287"/>
      <c r="B783" s="287"/>
      <c r="C783" s="287"/>
      <c r="D783" s="288"/>
      <c r="E783" s="288"/>
      <c r="F783" s="289"/>
      <c r="G783" s="287" t="str">
        <f t="shared" si="12"/>
        <v>Kein Zusatzplan</v>
      </c>
    </row>
    <row r="784" spans="1:7">
      <c r="A784" s="287"/>
      <c r="B784" s="287"/>
      <c r="C784" s="287"/>
      <c r="D784" s="288"/>
      <c r="E784" s="288"/>
      <c r="F784" s="289"/>
      <c r="G784" s="287" t="str">
        <f t="shared" si="12"/>
        <v>Kein Zusatzplan</v>
      </c>
    </row>
    <row r="785" spans="1:7">
      <c r="A785" s="287"/>
      <c r="B785" s="287"/>
      <c r="C785" s="287"/>
      <c r="D785" s="288"/>
      <c r="E785" s="288"/>
      <c r="F785" s="289"/>
      <c r="G785" s="287" t="str">
        <f t="shared" si="12"/>
        <v>Kein Zusatzplan</v>
      </c>
    </row>
    <row r="786" spans="1:7">
      <c r="A786" s="287"/>
      <c r="B786" s="287"/>
      <c r="C786" s="287"/>
      <c r="D786" s="288"/>
      <c r="E786" s="288"/>
      <c r="F786" s="289"/>
      <c r="G786" s="287" t="str">
        <f t="shared" si="12"/>
        <v>Kein Zusatzplan</v>
      </c>
    </row>
    <row r="787" spans="1:7">
      <c r="A787" s="287"/>
      <c r="B787" s="287"/>
      <c r="C787" s="287"/>
      <c r="D787" s="288"/>
      <c r="E787" s="288"/>
      <c r="F787" s="289"/>
      <c r="G787" s="287" t="str">
        <f t="shared" si="12"/>
        <v>Kein Zusatzplan</v>
      </c>
    </row>
    <row r="788" spans="1:7">
      <c r="A788" s="287"/>
      <c r="B788" s="287"/>
      <c r="C788" s="287"/>
      <c r="D788" s="288"/>
      <c r="E788" s="288"/>
      <c r="F788" s="289"/>
      <c r="G788" s="287" t="str">
        <f t="shared" si="12"/>
        <v>Kein Zusatzplan</v>
      </c>
    </row>
    <row r="789" spans="1:7">
      <c r="A789" s="287"/>
      <c r="B789" s="287"/>
      <c r="C789" s="287"/>
      <c r="D789" s="288"/>
      <c r="E789" s="288"/>
      <c r="F789" s="289"/>
      <c r="G789" s="287" t="str">
        <f t="shared" si="12"/>
        <v>Kein Zusatzplan</v>
      </c>
    </row>
    <row r="790" spans="1:7">
      <c r="A790" s="287"/>
      <c r="B790" s="287"/>
      <c r="C790" s="287"/>
      <c r="D790" s="288"/>
      <c r="E790" s="288"/>
      <c r="F790" s="289"/>
      <c r="G790" s="287" t="str">
        <f t="shared" si="12"/>
        <v>Kein Zusatzplan</v>
      </c>
    </row>
    <row r="791" spans="1:7">
      <c r="A791" s="287"/>
      <c r="B791" s="287"/>
      <c r="C791" s="287"/>
      <c r="D791" s="288"/>
      <c r="E791" s="288"/>
      <c r="F791" s="289"/>
      <c r="G791" s="287" t="str">
        <f t="shared" si="12"/>
        <v>Kein Zusatzplan</v>
      </c>
    </row>
    <row r="792" spans="1:7">
      <c r="A792" s="287"/>
      <c r="B792" s="287"/>
      <c r="C792" s="287"/>
      <c r="D792" s="288"/>
      <c r="E792" s="288"/>
      <c r="F792" s="289"/>
      <c r="G792" s="287" t="str">
        <f t="shared" si="12"/>
        <v>Kein Zusatzplan</v>
      </c>
    </row>
    <row r="793" spans="1:7">
      <c r="A793" s="287"/>
      <c r="B793" s="287"/>
      <c r="C793" s="287"/>
      <c r="D793" s="288"/>
      <c r="E793" s="288"/>
      <c r="F793" s="289"/>
      <c r="G793" s="287" t="str">
        <f t="shared" si="12"/>
        <v>Kein Zusatzplan</v>
      </c>
    </row>
    <row r="794" spans="1:7">
      <c r="A794" s="287"/>
      <c r="B794" s="287"/>
      <c r="C794" s="287"/>
      <c r="D794" s="288"/>
      <c r="E794" s="288"/>
      <c r="F794" s="289"/>
      <c r="G794" s="287" t="str">
        <f t="shared" si="12"/>
        <v>Kein Zusatzplan</v>
      </c>
    </row>
    <row r="795" spans="1:7">
      <c r="A795" s="287"/>
      <c r="B795" s="287"/>
      <c r="C795" s="287"/>
      <c r="D795" s="288"/>
      <c r="E795" s="288"/>
      <c r="F795" s="289"/>
      <c r="G795" s="287" t="str">
        <f t="shared" si="12"/>
        <v>Kein Zusatzplan</v>
      </c>
    </row>
    <row r="796" spans="1:7">
      <c r="A796" s="287"/>
      <c r="B796" s="287"/>
      <c r="C796" s="287"/>
      <c r="D796" s="288"/>
      <c r="E796" s="288"/>
      <c r="F796" s="289"/>
      <c r="G796" s="287" t="str">
        <f t="shared" si="12"/>
        <v>Kein Zusatzplan</v>
      </c>
    </row>
    <row r="797" spans="1:7">
      <c r="A797" s="287"/>
      <c r="B797" s="287"/>
      <c r="C797" s="287"/>
      <c r="D797" s="288"/>
      <c r="E797" s="288"/>
      <c r="F797" s="289"/>
      <c r="G797" s="287" t="str">
        <f t="shared" si="12"/>
        <v>Kein Zusatzplan</v>
      </c>
    </row>
    <row r="798" spans="1:7">
      <c r="A798" s="287"/>
      <c r="B798" s="287"/>
      <c r="C798" s="287"/>
      <c r="D798" s="288"/>
      <c r="E798" s="288"/>
      <c r="F798" s="289"/>
      <c r="G798" s="287" t="str">
        <f t="shared" si="12"/>
        <v>Kein Zusatzplan</v>
      </c>
    </row>
    <row r="799" spans="1:7">
      <c r="A799" s="287"/>
      <c r="B799" s="287"/>
      <c r="C799" s="287"/>
      <c r="D799" s="288"/>
      <c r="E799" s="288"/>
      <c r="F799" s="289"/>
      <c r="G799" s="287" t="str">
        <f t="shared" si="12"/>
        <v>Kein Zusatzplan</v>
      </c>
    </row>
    <row r="800" spans="1:7">
      <c r="A800" s="287"/>
      <c r="B800" s="287"/>
      <c r="C800" s="287"/>
      <c r="D800" s="288"/>
      <c r="E800" s="288"/>
      <c r="F800" s="289"/>
      <c r="G800" s="287" t="str">
        <f t="shared" si="12"/>
        <v>Kein Zusatzplan</v>
      </c>
    </row>
    <row r="801" spans="1:7">
      <c r="A801" s="287"/>
      <c r="B801" s="287"/>
      <c r="C801" s="287"/>
      <c r="D801" s="288"/>
      <c r="E801" s="288"/>
      <c r="F801" s="289"/>
      <c r="G801" s="287" t="str">
        <f t="shared" si="12"/>
        <v>Kein Zusatzplan</v>
      </c>
    </row>
    <row r="802" spans="1:7">
      <c r="A802" s="287"/>
      <c r="B802" s="287"/>
      <c r="C802" s="287"/>
      <c r="D802" s="288"/>
      <c r="E802" s="288"/>
      <c r="F802" s="289"/>
      <c r="G802" s="287" t="str">
        <f t="shared" si="12"/>
        <v>Kein Zusatzplan</v>
      </c>
    </row>
    <row r="803" spans="1:7">
      <c r="A803" s="287"/>
      <c r="B803" s="287"/>
      <c r="C803" s="287"/>
      <c r="D803" s="288"/>
      <c r="E803" s="288"/>
      <c r="F803" s="289"/>
      <c r="G803" s="287" t="str">
        <f t="shared" si="12"/>
        <v>Kein Zusatzplan</v>
      </c>
    </row>
    <row r="804" spans="1:7">
      <c r="A804" s="287"/>
      <c r="B804" s="287"/>
      <c r="C804" s="287"/>
      <c r="D804" s="288"/>
      <c r="E804" s="288"/>
      <c r="F804" s="289"/>
      <c r="G804" s="287" t="str">
        <f t="shared" si="12"/>
        <v>Kein Zusatzplan</v>
      </c>
    </row>
    <row r="805" spans="1:7">
      <c r="A805" s="287"/>
      <c r="B805" s="287"/>
      <c r="C805" s="287"/>
      <c r="D805" s="288"/>
      <c r="E805" s="288"/>
      <c r="F805" s="289"/>
      <c r="G805" s="287" t="str">
        <f t="shared" si="12"/>
        <v>Kein Zusatzplan</v>
      </c>
    </row>
    <row r="806" spans="1:7">
      <c r="A806" s="287"/>
      <c r="B806" s="287"/>
      <c r="C806" s="287"/>
      <c r="D806" s="288"/>
      <c r="E806" s="288"/>
      <c r="F806" s="289"/>
      <c r="G806" s="287" t="str">
        <f t="shared" si="12"/>
        <v>Kein Zusatzplan</v>
      </c>
    </row>
    <row r="807" spans="1:7">
      <c r="A807" s="287"/>
      <c r="B807" s="287"/>
      <c r="C807" s="287"/>
      <c r="D807" s="288"/>
      <c r="E807" s="288"/>
      <c r="F807" s="289"/>
      <c r="G807" s="287" t="str">
        <f t="shared" si="12"/>
        <v>Kein Zusatzplan</v>
      </c>
    </row>
    <row r="808" spans="1:7">
      <c r="A808" s="287"/>
      <c r="B808" s="287"/>
      <c r="C808" s="287"/>
      <c r="D808" s="288"/>
      <c r="E808" s="288"/>
      <c r="F808" s="289"/>
      <c r="G808" s="287" t="str">
        <f t="shared" si="12"/>
        <v>Kein Zusatzplan</v>
      </c>
    </row>
    <row r="809" spans="1:7">
      <c r="A809" s="287"/>
      <c r="B809" s="287"/>
      <c r="C809" s="287"/>
      <c r="D809" s="288"/>
      <c r="E809" s="288"/>
      <c r="F809" s="289"/>
      <c r="G809" s="287" t="str">
        <f t="shared" si="12"/>
        <v>Kein Zusatzplan</v>
      </c>
    </row>
    <row r="810" spans="1:7">
      <c r="A810" s="287"/>
      <c r="B810" s="287"/>
      <c r="C810" s="287"/>
      <c r="D810" s="288"/>
      <c r="E810" s="288"/>
      <c r="F810" s="289"/>
      <c r="G810" s="287" t="str">
        <f t="shared" si="12"/>
        <v>Kein Zusatzplan</v>
      </c>
    </row>
    <row r="811" spans="1:7">
      <c r="A811" s="287"/>
      <c r="B811" s="287"/>
      <c r="C811" s="287"/>
      <c r="D811" s="288"/>
      <c r="E811" s="288"/>
      <c r="F811" s="289"/>
      <c r="G811" s="287" t="str">
        <f t="shared" si="12"/>
        <v>Kein Zusatzplan</v>
      </c>
    </row>
    <row r="812" spans="1:7">
      <c r="A812" s="287"/>
      <c r="B812" s="287"/>
      <c r="C812" s="287"/>
      <c r="D812" s="288"/>
      <c r="E812" s="288"/>
      <c r="F812" s="289"/>
      <c r="G812" s="287" t="str">
        <f t="shared" si="12"/>
        <v>Kein Zusatzplan</v>
      </c>
    </row>
    <row r="813" spans="1:7">
      <c r="A813" s="287"/>
      <c r="B813" s="287"/>
      <c r="C813" s="287"/>
      <c r="D813" s="288"/>
      <c r="E813" s="288"/>
      <c r="F813" s="289"/>
      <c r="G813" s="287" t="str">
        <f t="shared" si="12"/>
        <v>Kein Zusatzplan</v>
      </c>
    </row>
    <row r="814" spans="1:7">
      <c r="A814" s="287"/>
      <c r="B814" s="287"/>
      <c r="C814" s="287"/>
      <c r="D814" s="288"/>
      <c r="E814" s="288"/>
      <c r="F814" s="289"/>
      <c r="G814" s="287" t="str">
        <f t="shared" si="12"/>
        <v>Kein Zusatzplan</v>
      </c>
    </row>
    <row r="815" spans="1:7">
      <c r="A815" s="287"/>
      <c r="B815" s="287"/>
      <c r="C815" s="287"/>
      <c r="D815" s="288"/>
      <c r="E815" s="288"/>
      <c r="F815" s="289"/>
      <c r="G815" s="287" t="str">
        <f t="shared" si="12"/>
        <v>Kein Zusatzplan</v>
      </c>
    </row>
    <row r="816" spans="1:7">
      <c r="A816" s="287"/>
      <c r="B816" s="287"/>
      <c r="C816" s="287"/>
      <c r="D816" s="288"/>
      <c r="E816" s="288"/>
      <c r="F816" s="289"/>
      <c r="G816" s="287" t="str">
        <f t="shared" si="12"/>
        <v>Kein Zusatzplan</v>
      </c>
    </row>
    <row r="817" spans="1:7">
      <c r="A817" s="287"/>
      <c r="B817" s="287"/>
      <c r="C817" s="287"/>
      <c r="D817" s="288"/>
      <c r="E817" s="288"/>
      <c r="F817" s="289"/>
      <c r="G817" s="287" t="str">
        <f t="shared" si="12"/>
        <v>Kein Zusatzplan</v>
      </c>
    </row>
    <row r="818" spans="1:7">
      <c r="A818" s="287"/>
      <c r="B818" s="287"/>
      <c r="C818" s="287"/>
      <c r="D818" s="288"/>
      <c r="E818" s="288"/>
      <c r="F818" s="289"/>
      <c r="G818" s="287" t="str">
        <f t="shared" si="12"/>
        <v>Kein Zusatzplan</v>
      </c>
    </row>
    <row r="819" spans="1:7">
      <c r="A819" s="287"/>
      <c r="B819" s="287"/>
      <c r="C819" s="287"/>
      <c r="D819" s="288"/>
      <c r="E819" s="288"/>
      <c r="F819" s="289"/>
      <c r="G819" s="287" t="str">
        <f t="shared" si="12"/>
        <v>Kein Zusatzplan</v>
      </c>
    </row>
    <row r="820" spans="1:7">
      <c r="A820" s="287"/>
      <c r="B820" s="287"/>
      <c r="C820" s="287"/>
      <c r="D820" s="288"/>
      <c r="E820" s="288"/>
      <c r="F820" s="289"/>
      <c r="G820" s="287" t="str">
        <f t="shared" si="12"/>
        <v>Kein Zusatzplan</v>
      </c>
    </row>
    <row r="821" spans="1:7">
      <c r="A821" s="287"/>
      <c r="B821" s="287"/>
      <c r="C821" s="287"/>
      <c r="D821" s="288"/>
      <c r="E821" s="288"/>
      <c r="F821" s="289"/>
      <c r="G821" s="287" t="str">
        <f t="shared" si="12"/>
        <v>Kein Zusatzplan</v>
      </c>
    </row>
    <row r="822" spans="1:7">
      <c r="A822" s="287"/>
      <c r="B822" s="287"/>
      <c r="C822" s="287"/>
      <c r="D822" s="288"/>
      <c r="E822" s="288"/>
      <c r="F822" s="289"/>
      <c r="G822" s="287" t="str">
        <f t="shared" si="12"/>
        <v>Kein Zusatzplan</v>
      </c>
    </row>
    <row r="823" spans="1:7">
      <c r="A823" s="287"/>
      <c r="B823" s="287"/>
      <c r="C823" s="287"/>
      <c r="D823" s="288"/>
      <c r="E823" s="288"/>
      <c r="F823" s="289"/>
      <c r="G823" s="287" t="str">
        <f t="shared" si="12"/>
        <v>Kein Zusatzplan</v>
      </c>
    </row>
    <row r="824" spans="1:7">
      <c r="A824" s="287"/>
      <c r="B824" s="287"/>
      <c r="C824" s="287"/>
      <c r="D824" s="288"/>
      <c r="E824" s="288"/>
      <c r="F824" s="289"/>
      <c r="G824" s="287" t="str">
        <f t="shared" si="12"/>
        <v>Kein Zusatzplan</v>
      </c>
    </row>
    <row r="825" spans="1:7">
      <c r="A825" s="287"/>
      <c r="B825" s="287"/>
      <c r="C825" s="287"/>
      <c r="D825" s="288"/>
      <c r="E825" s="288"/>
      <c r="F825" s="289"/>
      <c r="G825" s="287" t="str">
        <f t="shared" si="12"/>
        <v>Kein Zusatzplan</v>
      </c>
    </row>
    <row r="826" spans="1:7">
      <c r="A826" s="287"/>
      <c r="B826" s="287"/>
      <c r="C826" s="287"/>
      <c r="D826" s="288"/>
      <c r="E826" s="288"/>
      <c r="F826" s="289"/>
      <c r="G826" s="287" t="str">
        <f t="shared" si="12"/>
        <v>Kein Zusatzplan</v>
      </c>
    </row>
    <row r="827" spans="1:7">
      <c r="A827" s="287"/>
      <c r="B827" s="287"/>
      <c r="C827" s="287"/>
      <c r="D827" s="288"/>
      <c r="E827" s="288"/>
      <c r="F827" s="289"/>
      <c r="G827" s="287" t="str">
        <f t="shared" si="12"/>
        <v>Kein Zusatzplan</v>
      </c>
    </row>
    <row r="828" spans="1:7">
      <c r="A828" s="287"/>
      <c r="B828" s="287"/>
      <c r="C828" s="287"/>
      <c r="D828" s="288"/>
      <c r="E828" s="288"/>
      <c r="F828" s="289"/>
      <c r="G828" s="287" t="str">
        <f t="shared" si="12"/>
        <v>Kein Zusatzplan</v>
      </c>
    </row>
    <row r="829" spans="1:7">
      <c r="A829" s="287"/>
      <c r="B829" s="287"/>
      <c r="C829" s="287"/>
      <c r="D829" s="288"/>
      <c r="E829" s="288"/>
      <c r="F829" s="289"/>
      <c r="G829" s="287" t="str">
        <f t="shared" si="12"/>
        <v>Kein Zusatzplan</v>
      </c>
    </row>
    <row r="830" spans="1:7">
      <c r="A830" s="287"/>
      <c r="B830" s="287"/>
      <c r="C830" s="287"/>
      <c r="D830" s="288"/>
      <c r="E830" s="288"/>
      <c r="F830" s="289"/>
      <c r="G830" s="287" t="str">
        <f t="shared" si="12"/>
        <v>Kein Zusatzplan</v>
      </c>
    </row>
    <row r="831" spans="1:7">
      <c r="A831" s="287"/>
      <c r="B831" s="287"/>
      <c r="C831" s="287"/>
      <c r="D831" s="288"/>
      <c r="E831" s="288"/>
      <c r="F831" s="289"/>
      <c r="G831" s="287" t="str">
        <f t="shared" si="12"/>
        <v>Kein Zusatzplan</v>
      </c>
    </row>
    <row r="832" spans="1:7">
      <c r="A832" s="287"/>
      <c r="B832" s="287"/>
      <c r="C832" s="287"/>
      <c r="D832" s="288"/>
      <c r="E832" s="288"/>
      <c r="F832" s="289"/>
      <c r="G832" s="287" t="str">
        <f t="shared" si="12"/>
        <v>Kein Zusatzplan</v>
      </c>
    </row>
    <row r="833" spans="1:7">
      <c r="A833" s="287"/>
      <c r="B833" s="287"/>
      <c r="C833" s="287"/>
      <c r="D833" s="288"/>
      <c r="E833" s="288"/>
      <c r="F833" s="289"/>
      <c r="G833" s="287" t="str">
        <f t="shared" si="12"/>
        <v>Kein Zusatzplan</v>
      </c>
    </row>
    <row r="834" spans="1:7">
      <c r="A834" s="287"/>
      <c r="B834" s="287"/>
      <c r="C834" s="287"/>
      <c r="D834" s="288"/>
      <c r="E834" s="288"/>
      <c r="F834" s="289"/>
      <c r="G834" s="287" t="str">
        <f t="shared" si="12"/>
        <v>Kein Zusatzplan</v>
      </c>
    </row>
    <row r="835" spans="1:7">
      <c r="A835" s="287"/>
      <c r="B835" s="287"/>
      <c r="C835" s="287"/>
      <c r="D835" s="288"/>
      <c r="E835" s="288"/>
      <c r="F835" s="289"/>
      <c r="G835" s="287" t="str">
        <f t="shared" si="12"/>
        <v>Kein Zusatzplan</v>
      </c>
    </row>
    <row r="836" spans="1:7">
      <c r="A836" s="287"/>
      <c r="B836" s="287"/>
      <c r="C836" s="287"/>
      <c r="D836" s="288"/>
      <c r="E836" s="288"/>
      <c r="F836" s="289"/>
      <c r="G836" s="287" t="str">
        <f t="shared" si="12"/>
        <v>Kein Zusatzplan</v>
      </c>
    </row>
    <row r="837" spans="1:7">
      <c r="A837" s="287"/>
      <c r="B837" s="287"/>
      <c r="C837" s="287"/>
      <c r="D837" s="288"/>
      <c r="E837" s="288"/>
      <c r="F837" s="289"/>
      <c r="G837" s="287" t="str">
        <f t="shared" si="12"/>
        <v>Kein Zusatzplan</v>
      </c>
    </row>
    <row r="838" spans="1:7">
      <c r="A838" s="287"/>
      <c r="B838" s="287"/>
      <c r="C838" s="287"/>
      <c r="D838" s="288"/>
      <c r="E838" s="288"/>
      <c r="F838" s="289"/>
      <c r="G838" s="287" t="str">
        <f t="shared" si="12"/>
        <v>Kein Zusatzplan</v>
      </c>
    </row>
    <row r="839" spans="1:7">
      <c r="A839" s="287"/>
      <c r="B839" s="287"/>
      <c r="C839" s="287"/>
      <c r="D839" s="288"/>
      <c r="E839" s="288"/>
      <c r="F839" s="289"/>
      <c r="G839" s="287" t="str">
        <f t="shared" si="12"/>
        <v>Kein Zusatzplan</v>
      </c>
    </row>
    <row r="840" spans="1:7">
      <c r="A840" s="287"/>
      <c r="B840" s="287"/>
      <c r="C840" s="287"/>
      <c r="D840" s="288"/>
      <c r="E840" s="288"/>
      <c r="F840" s="289"/>
      <c r="G840" s="287" t="str">
        <f t="shared" si="12"/>
        <v>Kein Zusatzplan</v>
      </c>
    </row>
    <row r="841" spans="1:7">
      <c r="A841" s="287"/>
      <c r="B841" s="287"/>
      <c r="C841" s="287"/>
      <c r="D841" s="288"/>
      <c r="E841" s="288"/>
      <c r="F841" s="289"/>
      <c r="G841" s="287" t="str">
        <f t="shared" si="12"/>
        <v>Kein Zusatzplan</v>
      </c>
    </row>
    <row r="842" spans="1:7">
      <c r="A842" s="287"/>
      <c r="B842" s="287"/>
      <c r="C842" s="287"/>
      <c r="D842" s="288"/>
      <c r="E842" s="288"/>
      <c r="F842" s="289"/>
      <c r="G842" s="287" t="str">
        <f t="shared" si="12"/>
        <v>Kein Zusatzplan</v>
      </c>
    </row>
    <row r="843" spans="1:7">
      <c r="A843" s="287"/>
      <c r="B843" s="287"/>
      <c r="C843" s="287"/>
      <c r="D843" s="288"/>
      <c r="E843" s="288"/>
      <c r="F843" s="289"/>
      <c r="G843" s="287" t="str">
        <f t="shared" si="12"/>
        <v>Kein Zusatzplan</v>
      </c>
    </row>
    <row r="844" spans="1:7">
      <c r="A844" s="287"/>
      <c r="B844" s="287"/>
      <c r="C844" s="287"/>
      <c r="D844" s="288"/>
      <c r="E844" s="288"/>
      <c r="F844" s="289"/>
      <c r="G844" s="287" t="str">
        <f t="shared" ref="G844:G907" si="13">be_zusatzplan</f>
        <v>Kein Zusatzplan</v>
      </c>
    </row>
    <row r="845" spans="1:7">
      <c r="A845" s="287"/>
      <c r="B845" s="287"/>
      <c r="C845" s="287"/>
      <c r="D845" s="288"/>
      <c r="E845" s="288"/>
      <c r="F845" s="289"/>
      <c r="G845" s="287" t="str">
        <f t="shared" si="13"/>
        <v>Kein Zusatzplan</v>
      </c>
    </row>
    <row r="846" spans="1:7">
      <c r="A846" s="287"/>
      <c r="B846" s="287"/>
      <c r="C846" s="287"/>
      <c r="D846" s="288"/>
      <c r="E846" s="288"/>
      <c r="F846" s="289"/>
      <c r="G846" s="287" t="str">
        <f t="shared" si="13"/>
        <v>Kein Zusatzplan</v>
      </c>
    </row>
    <row r="847" spans="1:7">
      <c r="A847" s="287"/>
      <c r="B847" s="287"/>
      <c r="C847" s="287"/>
      <c r="D847" s="288"/>
      <c r="E847" s="288"/>
      <c r="F847" s="289"/>
      <c r="G847" s="287" t="str">
        <f t="shared" si="13"/>
        <v>Kein Zusatzplan</v>
      </c>
    </row>
    <row r="848" spans="1:7">
      <c r="A848" s="287"/>
      <c r="B848" s="287"/>
      <c r="C848" s="287"/>
      <c r="D848" s="288"/>
      <c r="E848" s="288"/>
      <c r="F848" s="289"/>
      <c r="G848" s="287" t="str">
        <f t="shared" si="13"/>
        <v>Kein Zusatzplan</v>
      </c>
    </row>
    <row r="849" spans="1:7">
      <c r="A849" s="287"/>
      <c r="B849" s="287"/>
      <c r="C849" s="287"/>
      <c r="D849" s="288"/>
      <c r="E849" s="288"/>
      <c r="F849" s="289"/>
      <c r="G849" s="287" t="str">
        <f t="shared" si="13"/>
        <v>Kein Zusatzplan</v>
      </c>
    </row>
    <row r="850" spans="1:7">
      <c r="A850" s="287"/>
      <c r="B850" s="287"/>
      <c r="C850" s="287"/>
      <c r="D850" s="288"/>
      <c r="E850" s="288"/>
      <c r="F850" s="289"/>
      <c r="G850" s="287" t="str">
        <f t="shared" si="13"/>
        <v>Kein Zusatzplan</v>
      </c>
    </row>
    <row r="851" spans="1:7">
      <c r="A851" s="287"/>
      <c r="B851" s="287"/>
      <c r="C851" s="287"/>
      <c r="D851" s="288"/>
      <c r="E851" s="288"/>
      <c r="F851" s="289"/>
      <c r="G851" s="287" t="str">
        <f t="shared" si="13"/>
        <v>Kein Zusatzplan</v>
      </c>
    </row>
    <row r="852" spans="1:7">
      <c r="A852" s="287"/>
      <c r="B852" s="287"/>
      <c r="C852" s="287"/>
      <c r="D852" s="288"/>
      <c r="E852" s="288"/>
      <c r="F852" s="289"/>
      <c r="G852" s="287" t="str">
        <f t="shared" si="13"/>
        <v>Kein Zusatzplan</v>
      </c>
    </row>
    <row r="853" spans="1:7">
      <c r="A853" s="287"/>
      <c r="B853" s="287"/>
      <c r="C853" s="287"/>
      <c r="D853" s="288"/>
      <c r="E853" s="288"/>
      <c r="F853" s="289"/>
      <c r="G853" s="287" t="str">
        <f t="shared" si="13"/>
        <v>Kein Zusatzplan</v>
      </c>
    </row>
    <row r="854" spans="1:7">
      <c r="A854" s="287"/>
      <c r="B854" s="287"/>
      <c r="C854" s="287"/>
      <c r="D854" s="288"/>
      <c r="E854" s="288"/>
      <c r="F854" s="289"/>
      <c r="G854" s="287" t="str">
        <f t="shared" si="13"/>
        <v>Kein Zusatzplan</v>
      </c>
    </row>
    <row r="855" spans="1:7">
      <c r="A855" s="287"/>
      <c r="B855" s="287"/>
      <c r="C855" s="287"/>
      <c r="D855" s="288"/>
      <c r="E855" s="288"/>
      <c r="F855" s="289"/>
      <c r="G855" s="287" t="str">
        <f t="shared" si="13"/>
        <v>Kein Zusatzplan</v>
      </c>
    </row>
    <row r="856" spans="1:7">
      <c r="A856" s="287"/>
      <c r="B856" s="287"/>
      <c r="C856" s="287"/>
      <c r="D856" s="288"/>
      <c r="E856" s="288"/>
      <c r="F856" s="289"/>
      <c r="G856" s="287" t="str">
        <f t="shared" si="13"/>
        <v>Kein Zusatzplan</v>
      </c>
    </row>
    <row r="857" spans="1:7">
      <c r="A857" s="287"/>
      <c r="B857" s="287"/>
      <c r="C857" s="287"/>
      <c r="D857" s="288"/>
      <c r="E857" s="288"/>
      <c r="F857" s="289"/>
      <c r="G857" s="287" t="str">
        <f t="shared" si="13"/>
        <v>Kein Zusatzplan</v>
      </c>
    </row>
    <row r="858" spans="1:7">
      <c r="A858" s="287"/>
      <c r="B858" s="287"/>
      <c r="C858" s="287"/>
      <c r="D858" s="288"/>
      <c r="E858" s="288"/>
      <c r="F858" s="289"/>
      <c r="G858" s="287" t="str">
        <f t="shared" si="13"/>
        <v>Kein Zusatzplan</v>
      </c>
    </row>
    <row r="859" spans="1:7">
      <c r="A859" s="287"/>
      <c r="B859" s="287"/>
      <c r="C859" s="287"/>
      <c r="D859" s="288"/>
      <c r="E859" s="288"/>
      <c r="F859" s="289"/>
      <c r="G859" s="287" t="str">
        <f t="shared" si="13"/>
        <v>Kein Zusatzplan</v>
      </c>
    </row>
    <row r="860" spans="1:7">
      <c r="A860" s="287"/>
      <c r="B860" s="287"/>
      <c r="C860" s="287"/>
      <c r="D860" s="288"/>
      <c r="E860" s="288"/>
      <c r="F860" s="289"/>
      <c r="G860" s="287" t="str">
        <f t="shared" si="13"/>
        <v>Kein Zusatzplan</v>
      </c>
    </row>
    <row r="861" spans="1:7">
      <c r="A861" s="287"/>
      <c r="B861" s="287"/>
      <c r="C861" s="287"/>
      <c r="D861" s="288"/>
      <c r="E861" s="288"/>
      <c r="F861" s="289"/>
      <c r="G861" s="287" t="str">
        <f t="shared" si="13"/>
        <v>Kein Zusatzplan</v>
      </c>
    </row>
    <row r="862" spans="1:7">
      <c r="A862" s="287"/>
      <c r="B862" s="287"/>
      <c r="C862" s="287"/>
      <c r="D862" s="288"/>
      <c r="E862" s="288"/>
      <c r="F862" s="289"/>
      <c r="G862" s="287" t="str">
        <f t="shared" si="13"/>
        <v>Kein Zusatzplan</v>
      </c>
    </row>
    <row r="863" spans="1:7">
      <c r="A863" s="287"/>
      <c r="B863" s="287"/>
      <c r="C863" s="287"/>
      <c r="D863" s="288"/>
      <c r="E863" s="288"/>
      <c r="F863" s="289"/>
      <c r="G863" s="287" t="str">
        <f t="shared" si="13"/>
        <v>Kein Zusatzplan</v>
      </c>
    </row>
    <row r="864" spans="1:7">
      <c r="A864" s="287"/>
      <c r="B864" s="287"/>
      <c r="C864" s="287"/>
      <c r="D864" s="288"/>
      <c r="E864" s="288"/>
      <c r="F864" s="289"/>
      <c r="G864" s="287" t="str">
        <f t="shared" si="13"/>
        <v>Kein Zusatzplan</v>
      </c>
    </row>
    <row r="865" spans="1:7">
      <c r="A865" s="287"/>
      <c r="B865" s="287"/>
      <c r="C865" s="287"/>
      <c r="D865" s="288"/>
      <c r="E865" s="288"/>
      <c r="F865" s="289"/>
      <c r="G865" s="287" t="str">
        <f t="shared" si="13"/>
        <v>Kein Zusatzplan</v>
      </c>
    </row>
    <row r="866" spans="1:7">
      <c r="A866" s="287"/>
      <c r="B866" s="287"/>
      <c r="C866" s="287"/>
      <c r="D866" s="288"/>
      <c r="E866" s="288"/>
      <c r="F866" s="289"/>
      <c r="G866" s="287" t="str">
        <f t="shared" si="13"/>
        <v>Kein Zusatzplan</v>
      </c>
    </row>
    <row r="867" spans="1:7">
      <c r="A867" s="287"/>
      <c r="B867" s="287"/>
      <c r="C867" s="287"/>
      <c r="D867" s="288"/>
      <c r="E867" s="288"/>
      <c r="F867" s="289"/>
      <c r="G867" s="287" t="str">
        <f t="shared" si="13"/>
        <v>Kein Zusatzplan</v>
      </c>
    </row>
    <row r="868" spans="1:7">
      <c r="A868" s="287"/>
      <c r="B868" s="287"/>
      <c r="C868" s="287"/>
      <c r="D868" s="288"/>
      <c r="E868" s="288"/>
      <c r="F868" s="289"/>
      <c r="G868" s="287" t="str">
        <f t="shared" si="13"/>
        <v>Kein Zusatzplan</v>
      </c>
    </row>
    <row r="869" spans="1:7">
      <c r="A869" s="287"/>
      <c r="B869" s="287"/>
      <c r="C869" s="287"/>
      <c r="D869" s="288"/>
      <c r="E869" s="288"/>
      <c r="F869" s="289"/>
      <c r="G869" s="287" t="str">
        <f t="shared" si="13"/>
        <v>Kein Zusatzplan</v>
      </c>
    </row>
    <row r="870" spans="1:7">
      <c r="A870" s="287"/>
      <c r="B870" s="287"/>
      <c r="C870" s="287"/>
      <c r="D870" s="288"/>
      <c r="E870" s="288"/>
      <c r="F870" s="289"/>
      <c r="G870" s="287" t="str">
        <f t="shared" si="13"/>
        <v>Kein Zusatzplan</v>
      </c>
    </row>
    <row r="871" spans="1:7">
      <c r="A871" s="287"/>
      <c r="B871" s="287"/>
      <c r="C871" s="287"/>
      <c r="D871" s="288"/>
      <c r="E871" s="288"/>
      <c r="F871" s="289"/>
      <c r="G871" s="287" t="str">
        <f t="shared" si="13"/>
        <v>Kein Zusatzplan</v>
      </c>
    </row>
    <row r="872" spans="1:7">
      <c r="A872" s="287"/>
      <c r="B872" s="287"/>
      <c r="C872" s="287"/>
      <c r="D872" s="288"/>
      <c r="E872" s="288"/>
      <c r="F872" s="289"/>
      <c r="G872" s="287" t="str">
        <f t="shared" si="13"/>
        <v>Kein Zusatzplan</v>
      </c>
    </row>
    <row r="873" spans="1:7">
      <c r="A873" s="287"/>
      <c r="B873" s="287"/>
      <c r="C873" s="287"/>
      <c r="D873" s="288"/>
      <c r="E873" s="288"/>
      <c r="F873" s="289"/>
      <c r="G873" s="287" t="str">
        <f t="shared" si="13"/>
        <v>Kein Zusatzplan</v>
      </c>
    </row>
    <row r="874" spans="1:7">
      <c r="A874" s="287"/>
      <c r="B874" s="287"/>
      <c r="C874" s="287"/>
      <c r="D874" s="288"/>
      <c r="E874" s="288"/>
      <c r="F874" s="289"/>
      <c r="G874" s="287" t="str">
        <f t="shared" si="13"/>
        <v>Kein Zusatzplan</v>
      </c>
    </row>
    <row r="875" spans="1:7">
      <c r="A875" s="287"/>
      <c r="B875" s="287"/>
      <c r="C875" s="287"/>
      <c r="D875" s="288"/>
      <c r="E875" s="288"/>
      <c r="F875" s="289"/>
      <c r="G875" s="287" t="str">
        <f t="shared" si="13"/>
        <v>Kein Zusatzplan</v>
      </c>
    </row>
    <row r="876" spans="1:7">
      <c r="A876" s="287"/>
      <c r="B876" s="287"/>
      <c r="C876" s="287"/>
      <c r="D876" s="288"/>
      <c r="E876" s="288"/>
      <c r="F876" s="289"/>
      <c r="G876" s="287" t="str">
        <f t="shared" si="13"/>
        <v>Kein Zusatzplan</v>
      </c>
    </row>
    <row r="877" spans="1:7">
      <c r="A877" s="287"/>
      <c r="B877" s="287"/>
      <c r="C877" s="287"/>
      <c r="D877" s="288"/>
      <c r="E877" s="288"/>
      <c r="F877" s="289"/>
      <c r="G877" s="287" t="str">
        <f t="shared" si="13"/>
        <v>Kein Zusatzplan</v>
      </c>
    </row>
    <row r="878" spans="1:7">
      <c r="A878" s="287"/>
      <c r="B878" s="287"/>
      <c r="C878" s="287"/>
      <c r="D878" s="288"/>
      <c r="E878" s="288"/>
      <c r="F878" s="289"/>
      <c r="G878" s="287" t="str">
        <f t="shared" si="13"/>
        <v>Kein Zusatzplan</v>
      </c>
    </row>
    <row r="879" spans="1:7">
      <c r="A879" s="287"/>
      <c r="B879" s="287"/>
      <c r="C879" s="287"/>
      <c r="D879" s="288"/>
      <c r="E879" s="288"/>
      <c r="F879" s="289"/>
      <c r="G879" s="287" t="str">
        <f t="shared" si="13"/>
        <v>Kein Zusatzplan</v>
      </c>
    </row>
    <row r="880" spans="1:7">
      <c r="A880" s="287"/>
      <c r="B880" s="287"/>
      <c r="C880" s="287"/>
      <c r="D880" s="288"/>
      <c r="E880" s="288"/>
      <c r="F880" s="289"/>
      <c r="G880" s="287" t="str">
        <f t="shared" si="13"/>
        <v>Kein Zusatzplan</v>
      </c>
    </row>
    <row r="881" spans="1:7">
      <c r="A881" s="287"/>
      <c r="B881" s="287"/>
      <c r="C881" s="287"/>
      <c r="D881" s="288"/>
      <c r="E881" s="288"/>
      <c r="F881" s="289"/>
      <c r="G881" s="287" t="str">
        <f t="shared" si="13"/>
        <v>Kein Zusatzplan</v>
      </c>
    </row>
    <row r="882" spans="1:7">
      <c r="A882" s="287"/>
      <c r="B882" s="287"/>
      <c r="C882" s="287"/>
      <c r="D882" s="288"/>
      <c r="E882" s="288"/>
      <c r="F882" s="289"/>
      <c r="G882" s="287" t="str">
        <f t="shared" si="13"/>
        <v>Kein Zusatzplan</v>
      </c>
    </row>
    <row r="883" spans="1:7">
      <c r="A883" s="287"/>
      <c r="B883" s="287"/>
      <c r="C883" s="287"/>
      <c r="D883" s="288"/>
      <c r="E883" s="288"/>
      <c r="F883" s="289"/>
      <c r="G883" s="287" t="str">
        <f t="shared" si="13"/>
        <v>Kein Zusatzplan</v>
      </c>
    </row>
    <row r="884" spans="1:7">
      <c r="A884" s="287"/>
      <c r="B884" s="287"/>
      <c r="C884" s="287"/>
      <c r="D884" s="288"/>
      <c r="E884" s="288"/>
      <c r="F884" s="289"/>
      <c r="G884" s="287" t="str">
        <f t="shared" si="13"/>
        <v>Kein Zusatzplan</v>
      </c>
    </row>
    <row r="885" spans="1:7">
      <c r="A885" s="287"/>
      <c r="B885" s="287"/>
      <c r="C885" s="287"/>
      <c r="D885" s="288"/>
      <c r="E885" s="288"/>
      <c r="F885" s="289"/>
      <c r="G885" s="287" t="str">
        <f t="shared" si="13"/>
        <v>Kein Zusatzplan</v>
      </c>
    </row>
    <row r="886" spans="1:7">
      <c r="A886" s="287"/>
      <c r="B886" s="287"/>
      <c r="C886" s="287"/>
      <c r="D886" s="288"/>
      <c r="E886" s="288"/>
      <c r="F886" s="289"/>
      <c r="G886" s="287" t="str">
        <f t="shared" si="13"/>
        <v>Kein Zusatzplan</v>
      </c>
    </row>
    <row r="887" spans="1:7">
      <c r="A887" s="287"/>
      <c r="B887" s="287"/>
      <c r="C887" s="287"/>
      <c r="D887" s="288"/>
      <c r="E887" s="288"/>
      <c r="F887" s="289"/>
      <c r="G887" s="287" t="str">
        <f t="shared" si="13"/>
        <v>Kein Zusatzplan</v>
      </c>
    </row>
    <row r="888" spans="1:7">
      <c r="A888" s="287"/>
      <c r="B888" s="287"/>
      <c r="C888" s="287"/>
      <c r="D888" s="288"/>
      <c r="E888" s="288"/>
      <c r="F888" s="289"/>
      <c r="G888" s="287" t="str">
        <f t="shared" si="13"/>
        <v>Kein Zusatzplan</v>
      </c>
    </row>
    <row r="889" spans="1:7">
      <c r="A889" s="287"/>
      <c r="B889" s="287"/>
      <c r="C889" s="287"/>
      <c r="D889" s="288"/>
      <c r="E889" s="288"/>
      <c r="F889" s="289"/>
      <c r="G889" s="287" t="str">
        <f t="shared" si="13"/>
        <v>Kein Zusatzplan</v>
      </c>
    </row>
    <row r="890" spans="1:7">
      <c r="A890" s="287"/>
      <c r="B890" s="287"/>
      <c r="C890" s="287"/>
      <c r="D890" s="288"/>
      <c r="E890" s="288"/>
      <c r="F890" s="289"/>
      <c r="G890" s="287" t="str">
        <f t="shared" si="13"/>
        <v>Kein Zusatzplan</v>
      </c>
    </row>
    <row r="891" spans="1:7">
      <c r="A891" s="287"/>
      <c r="B891" s="287"/>
      <c r="C891" s="287"/>
      <c r="D891" s="288"/>
      <c r="E891" s="288"/>
      <c r="F891" s="289"/>
      <c r="G891" s="287" t="str">
        <f t="shared" si="13"/>
        <v>Kein Zusatzplan</v>
      </c>
    </row>
    <row r="892" spans="1:7">
      <c r="A892" s="287"/>
      <c r="B892" s="287"/>
      <c r="C892" s="287"/>
      <c r="D892" s="288"/>
      <c r="E892" s="288"/>
      <c r="F892" s="289"/>
      <c r="G892" s="287" t="str">
        <f t="shared" si="13"/>
        <v>Kein Zusatzplan</v>
      </c>
    </row>
    <row r="893" spans="1:7">
      <c r="A893" s="287"/>
      <c r="B893" s="287"/>
      <c r="C893" s="287"/>
      <c r="D893" s="288"/>
      <c r="E893" s="288"/>
      <c r="F893" s="289"/>
      <c r="G893" s="287" t="str">
        <f t="shared" si="13"/>
        <v>Kein Zusatzplan</v>
      </c>
    </row>
    <row r="894" spans="1:7">
      <c r="A894" s="287"/>
      <c r="B894" s="287"/>
      <c r="C894" s="287"/>
      <c r="D894" s="288"/>
      <c r="E894" s="288"/>
      <c r="F894" s="289"/>
      <c r="G894" s="287" t="str">
        <f t="shared" si="13"/>
        <v>Kein Zusatzplan</v>
      </c>
    </row>
    <row r="895" spans="1:7">
      <c r="A895" s="287"/>
      <c r="B895" s="287"/>
      <c r="C895" s="287"/>
      <c r="D895" s="288"/>
      <c r="E895" s="288"/>
      <c r="F895" s="289"/>
      <c r="G895" s="287" t="str">
        <f t="shared" si="13"/>
        <v>Kein Zusatzplan</v>
      </c>
    </row>
    <row r="896" spans="1:7">
      <c r="A896" s="287"/>
      <c r="B896" s="287"/>
      <c r="C896" s="287"/>
      <c r="D896" s="288"/>
      <c r="E896" s="288"/>
      <c r="F896" s="289"/>
      <c r="G896" s="287" t="str">
        <f t="shared" si="13"/>
        <v>Kein Zusatzplan</v>
      </c>
    </row>
    <row r="897" spans="1:7">
      <c r="A897" s="287"/>
      <c r="B897" s="287"/>
      <c r="C897" s="287"/>
      <c r="D897" s="288"/>
      <c r="E897" s="288"/>
      <c r="F897" s="289"/>
      <c r="G897" s="287" t="str">
        <f t="shared" si="13"/>
        <v>Kein Zusatzplan</v>
      </c>
    </row>
    <row r="898" spans="1:7">
      <c r="A898" s="287"/>
      <c r="B898" s="287"/>
      <c r="C898" s="287"/>
      <c r="D898" s="288"/>
      <c r="E898" s="288"/>
      <c r="F898" s="289"/>
      <c r="G898" s="287" t="str">
        <f t="shared" si="13"/>
        <v>Kein Zusatzplan</v>
      </c>
    </row>
    <row r="899" spans="1:7">
      <c r="A899" s="287"/>
      <c r="B899" s="287"/>
      <c r="C899" s="287"/>
      <c r="D899" s="288"/>
      <c r="E899" s="288"/>
      <c r="F899" s="289"/>
      <c r="G899" s="287" t="str">
        <f t="shared" si="13"/>
        <v>Kein Zusatzplan</v>
      </c>
    </row>
    <row r="900" spans="1:7">
      <c r="A900" s="287"/>
      <c r="B900" s="287"/>
      <c r="C900" s="287"/>
      <c r="D900" s="288"/>
      <c r="E900" s="288"/>
      <c r="F900" s="289"/>
      <c r="G900" s="287" t="str">
        <f t="shared" si="13"/>
        <v>Kein Zusatzplan</v>
      </c>
    </row>
    <row r="901" spans="1:7">
      <c r="A901" s="287"/>
      <c r="B901" s="287"/>
      <c r="C901" s="287"/>
      <c r="D901" s="288"/>
      <c r="E901" s="288"/>
      <c r="F901" s="289"/>
      <c r="G901" s="287" t="str">
        <f t="shared" si="13"/>
        <v>Kein Zusatzplan</v>
      </c>
    </row>
    <row r="902" spans="1:7">
      <c r="A902" s="287"/>
      <c r="B902" s="287"/>
      <c r="C902" s="287"/>
      <c r="D902" s="288"/>
      <c r="E902" s="288"/>
      <c r="F902" s="289"/>
      <c r="G902" s="287" t="str">
        <f t="shared" si="13"/>
        <v>Kein Zusatzplan</v>
      </c>
    </row>
    <row r="903" spans="1:7">
      <c r="A903" s="287"/>
      <c r="B903" s="287"/>
      <c r="C903" s="287"/>
      <c r="D903" s="288"/>
      <c r="E903" s="288"/>
      <c r="F903" s="289"/>
      <c r="G903" s="287" t="str">
        <f t="shared" si="13"/>
        <v>Kein Zusatzplan</v>
      </c>
    </row>
    <row r="904" spans="1:7">
      <c r="A904" s="287"/>
      <c r="B904" s="287"/>
      <c r="C904" s="287"/>
      <c r="D904" s="288"/>
      <c r="E904" s="288"/>
      <c r="F904" s="289"/>
      <c r="G904" s="287" t="str">
        <f t="shared" si="13"/>
        <v>Kein Zusatzplan</v>
      </c>
    </row>
    <row r="905" spans="1:7">
      <c r="A905" s="287"/>
      <c r="B905" s="287"/>
      <c r="C905" s="287"/>
      <c r="D905" s="288"/>
      <c r="E905" s="288"/>
      <c r="F905" s="289"/>
      <c r="G905" s="287" t="str">
        <f t="shared" si="13"/>
        <v>Kein Zusatzplan</v>
      </c>
    </row>
    <row r="906" spans="1:7">
      <c r="A906" s="287"/>
      <c r="B906" s="287"/>
      <c r="C906" s="287"/>
      <c r="D906" s="288"/>
      <c r="E906" s="288"/>
      <c r="F906" s="289"/>
      <c r="G906" s="287" t="str">
        <f t="shared" si="13"/>
        <v>Kein Zusatzplan</v>
      </c>
    </row>
    <row r="907" spans="1:7">
      <c r="A907" s="287"/>
      <c r="B907" s="287"/>
      <c r="C907" s="287"/>
      <c r="D907" s="288"/>
      <c r="E907" s="288"/>
      <c r="F907" s="289"/>
      <c r="G907" s="287" t="str">
        <f t="shared" si="13"/>
        <v>Kein Zusatzplan</v>
      </c>
    </row>
    <row r="908" spans="1:7">
      <c r="A908" s="287"/>
      <c r="B908" s="287"/>
      <c r="C908" s="287"/>
      <c r="D908" s="288"/>
      <c r="E908" s="288"/>
      <c r="F908" s="289"/>
      <c r="G908" s="287" t="str">
        <f t="shared" ref="G908:G971" si="14">be_zusatzplan</f>
        <v>Kein Zusatzplan</v>
      </c>
    </row>
    <row r="909" spans="1:7">
      <c r="A909" s="287"/>
      <c r="B909" s="287"/>
      <c r="C909" s="287"/>
      <c r="D909" s="288"/>
      <c r="E909" s="288"/>
      <c r="F909" s="289"/>
      <c r="G909" s="287" t="str">
        <f t="shared" si="14"/>
        <v>Kein Zusatzplan</v>
      </c>
    </row>
    <row r="910" spans="1:7">
      <c r="A910" s="287"/>
      <c r="B910" s="287"/>
      <c r="C910" s="287"/>
      <c r="D910" s="288"/>
      <c r="E910" s="288"/>
      <c r="F910" s="289"/>
      <c r="G910" s="287" t="str">
        <f t="shared" si="14"/>
        <v>Kein Zusatzplan</v>
      </c>
    </row>
    <row r="911" spans="1:7">
      <c r="A911" s="287"/>
      <c r="B911" s="287"/>
      <c r="C911" s="287"/>
      <c r="D911" s="288"/>
      <c r="E911" s="288"/>
      <c r="F911" s="289"/>
      <c r="G911" s="287" t="str">
        <f t="shared" si="14"/>
        <v>Kein Zusatzplan</v>
      </c>
    </row>
    <row r="912" spans="1:7">
      <c r="A912" s="287"/>
      <c r="B912" s="287"/>
      <c r="C912" s="287"/>
      <c r="D912" s="288"/>
      <c r="E912" s="288"/>
      <c r="F912" s="289"/>
      <c r="G912" s="287" t="str">
        <f t="shared" si="14"/>
        <v>Kein Zusatzplan</v>
      </c>
    </row>
    <row r="913" spans="1:7">
      <c r="A913" s="287"/>
      <c r="B913" s="287"/>
      <c r="C913" s="287"/>
      <c r="D913" s="288"/>
      <c r="E913" s="288"/>
      <c r="F913" s="289"/>
      <c r="G913" s="287" t="str">
        <f t="shared" si="14"/>
        <v>Kein Zusatzplan</v>
      </c>
    </row>
    <row r="914" spans="1:7">
      <c r="A914" s="287"/>
      <c r="B914" s="287"/>
      <c r="C914" s="287"/>
      <c r="D914" s="288"/>
      <c r="E914" s="288"/>
      <c r="F914" s="289"/>
      <c r="G914" s="287" t="str">
        <f t="shared" si="14"/>
        <v>Kein Zusatzplan</v>
      </c>
    </row>
    <row r="915" spans="1:7">
      <c r="A915" s="287"/>
      <c r="B915" s="287"/>
      <c r="C915" s="287"/>
      <c r="D915" s="288"/>
      <c r="E915" s="288"/>
      <c r="F915" s="289"/>
      <c r="G915" s="287" t="str">
        <f t="shared" si="14"/>
        <v>Kein Zusatzplan</v>
      </c>
    </row>
    <row r="916" spans="1:7">
      <c r="A916" s="287"/>
      <c r="B916" s="287"/>
      <c r="C916" s="287"/>
      <c r="D916" s="288"/>
      <c r="E916" s="288"/>
      <c r="F916" s="289"/>
      <c r="G916" s="287" t="str">
        <f t="shared" si="14"/>
        <v>Kein Zusatzplan</v>
      </c>
    </row>
    <row r="917" spans="1:7">
      <c r="A917" s="287"/>
      <c r="B917" s="287"/>
      <c r="C917" s="287"/>
      <c r="D917" s="288"/>
      <c r="E917" s="288"/>
      <c r="F917" s="289"/>
      <c r="G917" s="287" t="str">
        <f t="shared" si="14"/>
        <v>Kein Zusatzplan</v>
      </c>
    </row>
    <row r="918" spans="1:7">
      <c r="A918" s="287"/>
      <c r="B918" s="287"/>
      <c r="C918" s="287"/>
      <c r="D918" s="288"/>
      <c r="E918" s="288"/>
      <c r="F918" s="289"/>
      <c r="G918" s="287" t="str">
        <f t="shared" si="14"/>
        <v>Kein Zusatzplan</v>
      </c>
    </row>
    <row r="919" spans="1:7">
      <c r="A919" s="287"/>
      <c r="B919" s="287"/>
      <c r="C919" s="287"/>
      <c r="D919" s="288"/>
      <c r="E919" s="288"/>
      <c r="F919" s="289"/>
      <c r="G919" s="287" t="str">
        <f t="shared" si="14"/>
        <v>Kein Zusatzplan</v>
      </c>
    </row>
    <row r="920" spans="1:7">
      <c r="A920" s="287"/>
      <c r="B920" s="287"/>
      <c r="C920" s="287"/>
      <c r="D920" s="288"/>
      <c r="E920" s="288"/>
      <c r="F920" s="289"/>
      <c r="G920" s="287" t="str">
        <f t="shared" si="14"/>
        <v>Kein Zusatzplan</v>
      </c>
    </row>
    <row r="921" spans="1:7">
      <c r="A921" s="287"/>
      <c r="B921" s="287"/>
      <c r="C921" s="287"/>
      <c r="D921" s="288"/>
      <c r="E921" s="288"/>
      <c r="F921" s="289"/>
      <c r="G921" s="287" t="str">
        <f t="shared" si="14"/>
        <v>Kein Zusatzplan</v>
      </c>
    </row>
    <row r="922" spans="1:7">
      <c r="A922" s="287"/>
      <c r="B922" s="287"/>
      <c r="C922" s="287"/>
      <c r="D922" s="288"/>
      <c r="E922" s="288"/>
      <c r="F922" s="289"/>
      <c r="G922" s="287" t="str">
        <f t="shared" si="14"/>
        <v>Kein Zusatzplan</v>
      </c>
    </row>
    <row r="923" spans="1:7">
      <c r="A923" s="287"/>
      <c r="B923" s="287"/>
      <c r="C923" s="287"/>
      <c r="D923" s="288"/>
      <c r="E923" s="288"/>
      <c r="F923" s="289"/>
      <c r="G923" s="287" t="str">
        <f t="shared" si="14"/>
        <v>Kein Zusatzplan</v>
      </c>
    </row>
    <row r="924" spans="1:7">
      <c r="A924" s="287"/>
      <c r="B924" s="287"/>
      <c r="C924" s="287"/>
      <c r="D924" s="288"/>
      <c r="E924" s="288"/>
      <c r="F924" s="289"/>
      <c r="G924" s="287" t="str">
        <f t="shared" si="14"/>
        <v>Kein Zusatzplan</v>
      </c>
    </row>
    <row r="925" spans="1:7">
      <c r="A925" s="287"/>
      <c r="B925" s="287"/>
      <c r="C925" s="287"/>
      <c r="D925" s="288"/>
      <c r="E925" s="288"/>
      <c r="F925" s="289"/>
      <c r="G925" s="287" t="str">
        <f t="shared" si="14"/>
        <v>Kein Zusatzplan</v>
      </c>
    </row>
    <row r="926" spans="1:7">
      <c r="A926" s="287"/>
      <c r="B926" s="287"/>
      <c r="C926" s="287"/>
      <c r="D926" s="288"/>
      <c r="E926" s="288"/>
      <c r="F926" s="289"/>
      <c r="G926" s="287" t="str">
        <f t="shared" si="14"/>
        <v>Kein Zusatzplan</v>
      </c>
    </row>
    <row r="927" spans="1:7">
      <c r="A927" s="287"/>
      <c r="B927" s="287"/>
      <c r="C927" s="287"/>
      <c r="D927" s="288"/>
      <c r="E927" s="288"/>
      <c r="F927" s="289"/>
      <c r="G927" s="287" t="str">
        <f t="shared" si="14"/>
        <v>Kein Zusatzplan</v>
      </c>
    </row>
    <row r="928" spans="1:7">
      <c r="A928" s="287"/>
      <c r="B928" s="287"/>
      <c r="C928" s="287"/>
      <c r="D928" s="288"/>
      <c r="E928" s="288"/>
      <c r="F928" s="289"/>
      <c r="G928" s="287" t="str">
        <f t="shared" si="14"/>
        <v>Kein Zusatzplan</v>
      </c>
    </row>
    <row r="929" spans="1:7">
      <c r="A929" s="287"/>
      <c r="B929" s="287"/>
      <c r="C929" s="287"/>
      <c r="D929" s="288"/>
      <c r="E929" s="288"/>
      <c r="F929" s="289"/>
      <c r="G929" s="287" t="str">
        <f t="shared" si="14"/>
        <v>Kein Zusatzplan</v>
      </c>
    </row>
    <row r="930" spans="1:7">
      <c r="A930" s="287"/>
      <c r="B930" s="287"/>
      <c r="C930" s="287"/>
      <c r="D930" s="288"/>
      <c r="E930" s="288"/>
      <c r="F930" s="289"/>
      <c r="G930" s="287" t="str">
        <f t="shared" si="14"/>
        <v>Kein Zusatzplan</v>
      </c>
    </row>
    <row r="931" spans="1:7">
      <c r="A931" s="287"/>
      <c r="B931" s="287"/>
      <c r="C931" s="287"/>
      <c r="D931" s="288"/>
      <c r="E931" s="288"/>
      <c r="F931" s="289"/>
      <c r="G931" s="287" t="str">
        <f t="shared" si="14"/>
        <v>Kein Zusatzplan</v>
      </c>
    </row>
    <row r="932" spans="1:7">
      <c r="A932" s="287"/>
      <c r="B932" s="287"/>
      <c r="C932" s="287"/>
      <c r="D932" s="288"/>
      <c r="E932" s="288"/>
      <c r="F932" s="289"/>
      <c r="G932" s="287" t="str">
        <f t="shared" si="14"/>
        <v>Kein Zusatzplan</v>
      </c>
    </row>
    <row r="933" spans="1:7">
      <c r="A933" s="287"/>
      <c r="B933" s="287"/>
      <c r="C933" s="287"/>
      <c r="D933" s="288"/>
      <c r="E933" s="288"/>
      <c r="F933" s="289"/>
      <c r="G933" s="287" t="str">
        <f t="shared" si="14"/>
        <v>Kein Zusatzplan</v>
      </c>
    </row>
    <row r="934" spans="1:7">
      <c r="A934" s="287"/>
      <c r="B934" s="287"/>
      <c r="C934" s="287"/>
      <c r="D934" s="288"/>
      <c r="E934" s="288"/>
      <c r="F934" s="289"/>
      <c r="G934" s="287" t="str">
        <f t="shared" si="14"/>
        <v>Kein Zusatzplan</v>
      </c>
    </row>
    <row r="935" spans="1:7">
      <c r="A935" s="287"/>
      <c r="B935" s="287"/>
      <c r="C935" s="287"/>
      <c r="D935" s="288"/>
      <c r="E935" s="288"/>
      <c r="F935" s="289"/>
      <c r="G935" s="287" t="str">
        <f t="shared" si="14"/>
        <v>Kein Zusatzplan</v>
      </c>
    </row>
    <row r="936" spans="1:7">
      <c r="A936" s="287"/>
      <c r="B936" s="287"/>
      <c r="C936" s="287"/>
      <c r="D936" s="288"/>
      <c r="E936" s="288"/>
      <c r="F936" s="289"/>
      <c r="G936" s="287" t="str">
        <f t="shared" si="14"/>
        <v>Kein Zusatzplan</v>
      </c>
    </row>
    <row r="937" spans="1:7">
      <c r="A937" s="287"/>
      <c r="B937" s="287"/>
      <c r="C937" s="287"/>
      <c r="D937" s="288"/>
      <c r="E937" s="288"/>
      <c r="F937" s="289"/>
      <c r="G937" s="287" t="str">
        <f t="shared" si="14"/>
        <v>Kein Zusatzplan</v>
      </c>
    </row>
    <row r="938" spans="1:7">
      <c r="A938" s="287"/>
      <c r="B938" s="287"/>
      <c r="C938" s="287"/>
      <c r="D938" s="288"/>
      <c r="E938" s="288"/>
      <c r="F938" s="289"/>
      <c r="G938" s="287" t="str">
        <f t="shared" si="14"/>
        <v>Kein Zusatzplan</v>
      </c>
    </row>
    <row r="939" spans="1:7">
      <c r="A939" s="287"/>
      <c r="B939" s="287"/>
      <c r="C939" s="287"/>
      <c r="D939" s="288"/>
      <c r="E939" s="288"/>
      <c r="F939" s="289"/>
      <c r="G939" s="287" t="str">
        <f t="shared" si="14"/>
        <v>Kein Zusatzplan</v>
      </c>
    </row>
    <row r="940" spans="1:7">
      <c r="A940" s="287"/>
      <c r="B940" s="287"/>
      <c r="C940" s="287"/>
      <c r="D940" s="288"/>
      <c r="E940" s="288"/>
      <c r="F940" s="289"/>
      <c r="G940" s="287" t="str">
        <f t="shared" si="14"/>
        <v>Kein Zusatzplan</v>
      </c>
    </row>
    <row r="941" spans="1:7">
      <c r="A941" s="287"/>
      <c r="B941" s="287"/>
      <c r="C941" s="287"/>
      <c r="D941" s="288"/>
      <c r="E941" s="288"/>
      <c r="F941" s="289"/>
      <c r="G941" s="287" t="str">
        <f t="shared" si="14"/>
        <v>Kein Zusatzplan</v>
      </c>
    </row>
    <row r="942" spans="1:7">
      <c r="A942" s="287"/>
      <c r="B942" s="287"/>
      <c r="C942" s="287"/>
      <c r="D942" s="288"/>
      <c r="E942" s="288"/>
      <c r="F942" s="289"/>
      <c r="G942" s="287" t="str">
        <f t="shared" si="14"/>
        <v>Kein Zusatzplan</v>
      </c>
    </row>
    <row r="943" spans="1:7">
      <c r="A943" s="287"/>
      <c r="B943" s="287"/>
      <c r="C943" s="287"/>
      <c r="D943" s="288"/>
      <c r="E943" s="288"/>
      <c r="F943" s="289"/>
      <c r="G943" s="287" t="str">
        <f t="shared" si="14"/>
        <v>Kein Zusatzplan</v>
      </c>
    </row>
    <row r="944" spans="1:7">
      <c r="A944" s="287"/>
      <c r="B944" s="287"/>
      <c r="C944" s="287"/>
      <c r="D944" s="288"/>
      <c r="E944" s="288"/>
      <c r="F944" s="289"/>
      <c r="G944" s="287" t="str">
        <f t="shared" si="14"/>
        <v>Kein Zusatzplan</v>
      </c>
    </row>
    <row r="945" spans="1:7">
      <c r="A945" s="287"/>
      <c r="B945" s="287"/>
      <c r="C945" s="287"/>
      <c r="D945" s="288"/>
      <c r="E945" s="288"/>
      <c r="F945" s="289"/>
      <c r="G945" s="287" t="str">
        <f t="shared" si="14"/>
        <v>Kein Zusatzplan</v>
      </c>
    </row>
    <row r="946" spans="1:7">
      <c r="A946" s="287"/>
      <c r="B946" s="287"/>
      <c r="C946" s="287"/>
      <c r="D946" s="288"/>
      <c r="E946" s="288"/>
      <c r="F946" s="289"/>
      <c r="G946" s="287" t="str">
        <f t="shared" si="14"/>
        <v>Kein Zusatzplan</v>
      </c>
    </row>
    <row r="947" spans="1:7">
      <c r="A947" s="287"/>
      <c r="B947" s="287"/>
      <c r="C947" s="287"/>
      <c r="D947" s="288"/>
      <c r="E947" s="288"/>
      <c r="F947" s="289"/>
      <c r="G947" s="287" t="str">
        <f t="shared" si="14"/>
        <v>Kein Zusatzplan</v>
      </c>
    </row>
    <row r="948" spans="1:7">
      <c r="A948" s="287"/>
      <c r="B948" s="287"/>
      <c r="C948" s="287"/>
      <c r="D948" s="288"/>
      <c r="E948" s="288"/>
      <c r="F948" s="289"/>
      <c r="G948" s="287" t="str">
        <f t="shared" si="14"/>
        <v>Kein Zusatzplan</v>
      </c>
    </row>
    <row r="949" spans="1:7">
      <c r="A949" s="287"/>
      <c r="B949" s="287"/>
      <c r="C949" s="287"/>
      <c r="D949" s="288"/>
      <c r="E949" s="288"/>
      <c r="F949" s="289"/>
      <c r="G949" s="287" t="str">
        <f t="shared" si="14"/>
        <v>Kein Zusatzplan</v>
      </c>
    </row>
    <row r="950" spans="1:7">
      <c r="A950" s="287"/>
      <c r="B950" s="287"/>
      <c r="C950" s="287"/>
      <c r="D950" s="288"/>
      <c r="E950" s="288"/>
      <c r="F950" s="289"/>
      <c r="G950" s="287" t="str">
        <f t="shared" si="14"/>
        <v>Kein Zusatzplan</v>
      </c>
    </row>
    <row r="951" spans="1:7">
      <c r="A951" s="287"/>
      <c r="B951" s="287"/>
      <c r="C951" s="287"/>
      <c r="D951" s="288"/>
      <c r="E951" s="288"/>
      <c r="F951" s="289"/>
      <c r="G951" s="287" t="str">
        <f t="shared" si="14"/>
        <v>Kein Zusatzplan</v>
      </c>
    </row>
    <row r="952" spans="1:7">
      <c r="A952" s="287"/>
      <c r="B952" s="287"/>
      <c r="C952" s="287"/>
      <c r="D952" s="288"/>
      <c r="E952" s="288"/>
      <c r="F952" s="289"/>
      <c r="G952" s="287" t="str">
        <f t="shared" si="14"/>
        <v>Kein Zusatzplan</v>
      </c>
    </row>
    <row r="953" spans="1:7">
      <c r="A953" s="287"/>
      <c r="B953" s="287"/>
      <c r="C953" s="287"/>
      <c r="D953" s="288"/>
      <c r="E953" s="288"/>
      <c r="F953" s="289"/>
      <c r="G953" s="287" t="str">
        <f t="shared" si="14"/>
        <v>Kein Zusatzplan</v>
      </c>
    </row>
    <row r="954" spans="1:7">
      <c r="A954" s="287"/>
      <c r="B954" s="287"/>
      <c r="C954" s="287"/>
      <c r="D954" s="288"/>
      <c r="E954" s="288"/>
      <c r="F954" s="289"/>
      <c r="G954" s="287" t="str">
        <f t="shared" si="14"/>
        <v>Kein Zusatzplan</v>
      </c>
    </row>
    <row r="955" spans="1:7">
      <c r="A955" s="287"/>
      <c r="B955" s="287"/>
      <c r="C955" s="287"/>
      <c r="D955" s="288"/>
      <c r="E955" s="288"/>
      <c r="F955" s="289"/>
      <c r="G955" s="287" t="str">
        <f t="shared" si="14"/>
        <v>Kein Zusatzplan</v>
      </c>
    </row>
    <row r="956" spans="1:7">
      <c r="A956" s="287"/>
      <c r="B956" s="287"/>
      <c r="C956" s="287"/>
      <c r="D956" s="288"/>
      <c r="E956" s="288"/>
      <c r="F956" s="289"/>
      <c r="G956" s="287" t="str">
        <f t="shared" si="14"/>
        <v>Kein Zusatzplan</v>
      </c>
    </row>
    <row r="957" spans="1:7">
      <c r="A957" s="287"/>
      <c r="B957" s="287"/>
      <c r="C957" s="287"/>
      <c r="D957" s="288"/>
      <c r="E957" s="288"/>
      <c r="F957" s="289"/>
      <c r="G957" s="287" t="str">
        <f t="shared" si="14"/>
        <v>Kein Zusatzplan</v>
      </c>
    </row>
    <row r="958" spans="1:7">
      <c r="A958" s="287"/>
      <c r="B958" s="287"/>
      <c r="C958" s="287"/>
      <c r="D958" s="288"/>
      <c r="E958" s="288"/>
      <c r="F958" s="289"/>
      <c r="G958" s="287" t="str">
        <f t="shared" si="14"/>
        <v>Kein Zusatzplan</v>
      </c>
    </row>
    <row r="959" spans="1:7">
      <c r="A959" s="287"/>
      <c r="B959" s="287"/>
      <c r="C959" s="287"/>
      <c r="D959" s="288"/>
      <c r="E959" s="288"/>
      <c r="F959" s="289"/>
      <c r="G959" s="287" t="str">
        <f t="shared" si="14"/>
        <v>Kein Zusatzplan</v>
      </c>
    </row>
    <row r="960" spans="1:7">
      <c r="A960" s="287"/>
      <c r="B960" s="287"/>
      <c r="C960" s="287"/>
      <c r="D960" s="288"/>
      <c r="E960" s="288"/>
      <c r="F960" s="289"/>
      <c r="G960" s="287" t="str">
        <f t="shared" si="14"/>
        <v>Kein Zusatzplan</v>
      </c>
    </row>
    <row r="961" spans="1:7">
      <c r="A961" s="287"/>
      <c r="B961" s="287"/>
      <c r="C961" s="287"/>
      <c r="D961" s="288"/>
      <c r="E961" s="288"/>
      <c r="F961" s="289"/>
      <c r="G961" s="287" t="str">
        <f t="shared" si="14"/>
        <v>Kein Zusatzplan</v>
      </c>
    </row>
    <row r="962" spans="1:7">
      <c r="A962" s="287"/>
      <c r="B962" s="287"/>
      <c r="C962" s="287"/>
      <c r="D962" s="288"/>
      <c r="E962" s="288"/>
      <c r="F962" s="289"/>
      <c r="G962" s="287" t="str">
        <f t="shared" si="14"/>
        <v>Kein Zusatzplan</v>
      </c>
    </row>
    <row r="963" spans="1:7">
      <c r="A963" s="287"/>
      <c r="B963" s="287"/>
      <c r="C963" s="287"/>
      <c r="D963" s="288"/>
      <c r="E963" s="288"/>
      <c r="F963" s="289"/>
      <c r="G963" s="287" t="str">
        <f t="shared" si="14"/>
        <v>Kein Zusatzplan</v>
      </c>
    </row>
    <row r="964" spans="1:7">
      <c r="A964" s="287"/>
      <c r="B964" s="287"/>
      <c r="C964" s="287"/>
      <c r="D964" s="288"/>
      <c r="E964" s="288"/>
      <c r="F964" s="289"/>
      <c r="G964" s="287" t="str">
        <f t="shared" si="14"/>
        <v>Kein Zusatzplan</v>
      </c>
    </row>
    <row r="965" spans="1:7">
      <c r="A965" s="287"/>
      <c r="B965" s="287"/>
      <c r="C965" s="287"/>
      <c r="D965" s="288"/>
      <c r="E965" s="288"/>
      <c r="F965" s="289"/>
      <c r="G965" s="287" t="str">
        <f t="shared" si="14"/>
        <v>Kein Zusatzplan</v>
      </c>
    </row>
    <row r="966" spans="1:7">
      <c r="A966" s="287"/>
      <c r="B966" s="287"/>
      <c r="C966" s="287"/>
      <c r="D966" s="288"/>
      <c r="E966" s="288"/>
      <c r="F966" s="289"/>
      <c r="G966" s="287" t="str">
        <f t="shared" si="14"/>
        <v>Kein Zusatzplan</v>
      </c>
    </row>
    <row r="967" spans="1:7">
      <c r="A967" s="287"/>
      <c r="B967" s="287"/>
      <c r="C967" s="287"/>
      <c r="D967" s="288"/>
      <c r="E967" s="288"/>
      <c r="F967" s="289"/>
      <c r="G967" s="287" t="str">
        <f t="shared" si="14"/>
        <v>Kein Zusatzplan</v>
      </c>
    </row>
    <row r="968" spans="1:7">
      <c r="A968" s="287"/>
      <c r="B968" s="287"/>
      <c r="C968" s="287"/>
      <c r="D968" s="288"/>
      <c r="E968" s="288"/>
      <c r="F968" s="289"/>
      <c r="G968" s="287" t="str">
        <f t="shared" si="14"/>
        <v>Kein Zusatzplan</v>
      </c>
    </row>
    <row r="969" spans="1:7">
      <c r="A969" s="287"/>
      <c r="B969" s="287"/>
      <c r="C969" s="287"/>
      <c r="D969" s="288"/>
      <c r="E969" s="288"/>
      <c r="F969" s="289"/>
      <c r="G969" s="287" t="str">
        <f t="shared" si="14"/>
        <v>Kein Zusatzplan</v>
      </c>
    </row>
    <row r="970" spans="1:7">
      <c r="A970" s="287"/>
      <c r="B970" s="287"/>
      <c r="C970" s="287"/>
      <c r="D970" s="288"/>
      <c r="E970" s="288"/>
      <c r="F970" s="289"/>
      <c r="G970" s="287" t="str">
        <f t="shared" si="14"/>
        <v>Kein Zusatzplan</v>
      </c>
    </row>
    <row r="971" spans="1:7">
      <c r="A971" s="287"/>
      <c r="B971" s="287"/>
      <c r="C971" s="287"/>
      <c r="D971" s="288"/>
      <c r="E971" s="288"/>
      <c r="F971" s="289"/>
      <c r="G971" s="287" t="str">
        <f t="shared" si="14"/>
        <v>Kein Zusatzplan</v>
      </c>
    </row>
    <row r="972" spans="1:7">
      <c r="A972" s="287"/>
      <c r="B972" s="287"/>
      <c r="C972" s="287"/>
      <c r="D972" s="288"/>
      <c r="E972" s="288"/>
      <c r="F972" s="289"/>
      <c r="G972" s="287" t="str">
        <f t="shared" ref="G972:G1012" si="15">be_zusatzplan</f>
        <v>Kein Zusatzplan</v>
      </c>
    </row>
    <row r="973" spans="1:7">
      <c r="A973" s="287"/>
      <c r="B973" s="287"/>
      <c r="C973" s="287"/>
      <c r="D973" s="288"/>
      <c r="E973" s="288"/>
      <c r="F973" s="289"/>
      <c r="G973" s="287" t="str">
        <f t="shared" si="15"/>
        <v>Kein Zusatzplan</v>
      </c>
    </row>
    <row r="974" spans="1:7">
      <c r="A974" s="287"/>
      <c r="B974" s="287"/>
      <c r="C974" s="287"/>
      <c r="D974" s="288"/>
      <c r="E974" s="288"/>
      <c r="F974" s="289"/>
      <c r="G974" s="287" t="str">
        <f t="shared" si="15"/>
        <v>Kein Zusatzplan</v>
      </c>
    </row>
    <row r="975" spans="1:7">
      <c r="A975" s="287"/>
      <c r="B975" s="287"/>
      <c r="C975" s="287"/>
      <c r="D975" s="288"/>
      <c r="E975" s="288"/>
      <c r="F975" s="289"/>
      <c r="G975" s="287" t="str">
        <f t="shared" si="15"/>
        <v>Kein Zusatzplan</v>
      </c>
    </row>
    <row r="976" spans="1:7">
      <c r="A976" s="287"/>
      <c r="B976" s="287"/>
      <c r="C976" s="287"/>
      <c r="D976" s="288"/>
      <c r="E976" s="288"/>
      <c r="F976" s="289"/>
      <c r="G976" s="287" t="str">
        <f t="shared" si="15"/>
        <v>Kein Zusatzplan</v>
      </c>
    </row>
    <row r="977" spans="1:7">
      <c r="A977" s="287"/>
      <c r="B977" s="287"/>
      <c r="C977" s="287"/>
      <c r="D977" s="288"/>
      <c r="E977" s="288"/>
      <c r="F977" s="289"/>
      <c r="G977" s="287" t="str">
        <f t="shared" si="15"/>
        <v>Kein Zusatzplan</v>
      </c>
    </row>
    <row r="978" spans="1:7">
      <c r="A978" s="287"/>
      <c r="B978" s="287"/>
      <c r="C978" s="287"/>
      <c r="D978" s="288"/>
      <c r="E978" s="288"/>
      <c r="F978" s="289"/>
      <c r="G978" s="287" t="str">
        <f t="shared" si="15"/>
        <v>Kein Zusatzplan</v>
      </c>
    </row>
    <row r="979" spans="1:7">
      <c r="A979" s="287"/>
      <c r="B979" s="287"/>
      <c r="C979" s="287"/>
      <c r="D979" s="288"/>
      <c r="E979" s="288"/>
      <c r="F979" s="289"/>
      <c r="G979" s="287" t="str">
        <f t="shared" si="15"/>
        <v>Kein Zusatzplan</v>
      </c>
    </row>
    <row r="980" spans="1:7">
      <c r="A980" s="287"/>
      <c r="B980" s="287"/>
      <c r="C980" s="287"/>
      <c r="D980" s="288"/>
      <c r="E980" s="288"/>
      <c r="F980" s="289"/>
      <c r="G980" s="287" t="str">
        <f t="shared" si="15"/>
        <v>Kein Zusatzplan</v>
      </c>
    </row>
    <row r="981" spans="1:7">
      <c r="A981" s="287"/>
      <c r="B981" s="287"/>
      <c r="C981" s="287"/>
      <c r="D981" s="288"/>
      <c r="E981" s="288"/>
      <c r="F981" s="289"/>
      <c r="G981" s="287" t="str">
        <f t="shared" si="15"/>
        <v>Kein Zusatzplan</v>
      </c>
    </row>
    <row r="982" spans="1:7">
      <c r="A982" s="287"/>
      <c r="B982" s="287"/>
      <c r="C982" s="287"/>
      <c r="D982" s="288"/>
      <c r="E982" s="288"/>
      <c r="F982" s="289"/>
      <c r="G982" s="287" t="str">
        <f t="shared" si="15"/>
        <v>Kein Zusatzplan</v>
      </c>
    </row>
    <row r="983" spans="1:7">
      <c r="A983" s="287"/>
      <c r="B983" s="287"/>
      <c r="C983" s="287"/>
      <c r="D983" s="288"/>
      <c r="E983" s="288"/>
      <c r="F983" s="289"/>
      <c r="G983" s="287" t="str">
        <f t="shared" si="15"/>
        <v>Kein Zusatzplan</v>
      </c>
    </row>
    <row r="984" spans="1:7">
      <c r="A984" s="287"/>
      <c r="B984" s="287"/>
      <c r="C984" s="287"/>
      <c r="D984" s="288"/>
      <c r="E984" s="288"/>
      <c r="F984" s="289"/>
      <c r="G984" s="287" t="str">
        <f t="shared" si="15"/>
        <v>Kein Zusatzplan</v>
      </c>
    </row>
    <row r="985" spans="1:7">
      <c r="A985" s="287"/>
      <c r="B985" s="287"/>
      <c r="C985" s="287"/>
      <c r="D985" s="288"/>
      <c r="E985" s="288"/>
      <c r="F985" s="289"/>
      <c r="G985" s="287" t="str">
        <f t="shared" si="15"/>
        <v>Kein Zusatzplan</v>
      </c>
    </row>
    <row r="986" spans="1:7">
      <c r="A986" s="287"/>
      <c r="B986" s="287"/>
      <c r="C986" s="287"/>
      <c r="D986" s="288"/>
      <c r="E986" s="288"/>
      <c r="F986" s="289"/>
      <c r="G986" s="287" t="str">
        <f t="shared" si="15"/>
        <v>Kein Zusatzplan</v>
      </c>
    </row>
    <row r="987" spans="1:7">
      <c r="A987" s="287"/>
      <c r="B987" s="287"/>
      <c r="C987" s="287"/>
      <c r="D987" s="288"/>
      <c r="E987" s="288"/>
      <c r="F987" s="289"/>
      <c r="G987" s="287" t="str">
        <f t="shared" si="15"/>
        <v>Kein Zusatzplan</v>
      </c>
    </row>
    <row r="988" spans="1:7">
      <c r="A988" s="287"/>
      <c r="B988" s="287"/>
      <c r="C988" s="287"/>
      <c r="D988" s="288"/>
      <c r="E988" s="288"/>
      <c r="F988" s="289"/>
      <c r="G988" s="287" t="str">
        <f t="shared" si="15"/>
        <v>Kein Zusatzplan</v>
      </c>
    </row>
    <row r="989" spans="1:7">
      <c r="A989" s="287"/>
      <c r="B989" s="287"/>
      <c r="C989" s="287"/>
      <c r="D989" s="288"/>
      <c r="E989" s="288"/>
      <c r="F989" s="289"/>
      <c r="G989" s="287" t="str">
        <f t="shared" si="15"/>
        <v>Kein Zusatzplan</v>
      </c>
    </row>
    <row r="990" spans="1:7">
      <c r="A990" s="287"/>
      <c r="B990" s="287"/>
      <c r="C990" s="287"/>
      <c r="D990" s="288"/>
      <c r="E990" s="288"/>
      <c r="F990" s="289"/>
      <c r="G990" s="287" t="str">
        <f t="shared" si="15"/>
        <v>Kein Zusatzplan</v>
      </c>
    </row>
    <row r="991" spans="1:7">
      <c r="A991" s="287"/>
      <c r="B991" s="287"/>
      <c r="C991" s="287"/>
      <c r="D991" s="288"/>
      <c r="E991" s="288"/>
      <c r="F991" s="289"/>
      <c r="G991" s="287" t="str">
        <f t="shared" si="15"/>
        <v>Kein Zusatzplan</v>
      </c>
    </row>
    <row r="992" spans="1:7">
      <c r="A992" s="287"/>
      <c r="B992" s="287"/>
      <c r="C992" s="287"/>
      <c r="D992" s="288"/>
      <c r="E992" s="288"/>
      <c r="F992" s="289"/>
      <c r="G992" s="287" t="str">
        <f t="shared" si="15"/>
        <v>Kein Zusatzplan</v>
      </c>
    </row>
    <row r="993" spans="1:7">
      <c r="A993" s="287"/>
      <c r="B993" s="287"/>
      <c r="C993" s="287"/>
      <c r="D993" s="288"/>
      <c r="E993" s="288"/>
      <c r="F993" s="289"/>
      <c r="G993" s="287" t="str">
        <f t="shared" si="15"/>
        <v>Kein Zusatzplan</v>
      </c>
    </row>
    <row r="994" spans="1:7">
      <c r="A994" s="287"/>
      <c r="B994" s="287"/>
      <c r="C994" s="287"/>
      <c r="D994" s="288"/>
      <c r="E994" s="288"/>
      <c r="F994" s="289"/>
      <c r="G994" s="287" t="str">
        <f t="shared" si="15"/>
        <v>Kein Zusatzplan</v>
      </c>
    </row>
    <row r="995" spans="1:7">
      <c r="A995" s="287"/>
      <c r="B995" s="287"/>
      <c r="C995" s="287"/>
      <c r="D995" s="288"/>
      <c r="E995" s="288"/>
      <c r="F995" s="289"/>
      <c r="G995" s="287" t="str">
        <f t="shared" si="15"/>
        <v>Kein Zusatzplan</v>
      </c>
    </row>
    <row r="996" spans="1:7">
      <c r="A996" s="287"/>
      <c r="B996" s="287"/>
      <c r="C996" s="287"/>
      <c r="D996" s="288"/>
      <c r="E996" s="288"/>
      <c r="F996" s="289"/>
      <c r="G996" s="287" t="str">
        <f t="shared" si="15"/>
        <v>Kein Zusatzplan</v>
      </c>
    </row>
    <row r="997" spans="1:7">
      <c r="A997" s="287"/>
      <c r="B997" s="287"/>
      <c r="C997" s="287"/>
      <c r="D997" s="288"/>
      <c r="E997" s="288"/>
      <c r="F997" s="289"/>
      <c r="G997" s="287" t="str">
        <f t="shared" si="15"/>
        <v>Kein Zusatzplan</v>
      </c>
    </row>
    <row r="998" spans="1:7">
      <c r="A998" s="287"/>
      <c r="B998" s="287"/>
      <c r="C998" s="287"/>
      <c r="D998" s="288"/>
      <c r="E998" s="288"/>
      <c r="F998" s="289"/>
      <c r="G998" s="287" t="str">
        <f t="shared" si="15"/>
        <v>Kein Zusatzplan</v>
      </c>
    </row>
    <row r="999" spans="1:7">
      <c r="A999" s="287"/>
      <c r="B999" s="287"/>
      <c r="C999" s="287"/>
      <c r="D999" s="288"/>
      <c r="E999" s="288"/>
      <c r="F999" s="289"/>
      <c r="G999" s="287" t="str">
        <f t="shared" si="15"/>
        <v>Kein Zusatzplan</v>
      </c>
    </row>
    <row r="1000" spans="1:7">
      <c r="A1000" s="287"/>
      <c r="B1000" s="287"/>
      <c r="C1000" s="287"/>
      <c r="D1000" s="288"/>
      <c r="E1000" s="288"/>
      <c r="F1000" s="289"/>
      <c r="G1000" s="287" t="str">
        <f t="shared" si="15"/>
        <v>Kein Zusatzplan</v>
      </c>
    </row>
    <row r="1001" spans="1:7">
      <c r="A1001" s="287"/>
      <c r="B1001" s="287"/>
      <c r="C1001" s="287"/>
      <c r="D1001" s="288"/>
      <c r="E1001" s="288"/>
      <c r="F1001" s="289"/>
      <c r="G1001" s="287" t="str">
        <f t="shared" si="15"/>
        <v>Kein Zusatzplan</v>
      </c>
    </row>
    <row r="1002" spans="1:7">
      <c r="A1002" s="287"/>
      <c r="B1002" s="287"/>
      <c r="C1002" s="287"/>
      <c r="D1002" s="288"/>
      <c r="E1002" s="288"/>
      <c r="F1002" s="289"/>
      <c r="G1002" s="287" t="str">
        <f t="shared" si="15"/>
        <v>Kein Zusatzplan</v>
      </c>
    </row>
    <row r="1003" spans="1:7">
      <c r="A1003" s="287"/>
      <c r="B1003" s="287"/>
      <c r="C1003" s="287"/>
      <c r="D1003" s="288"/>
      <c r="E1003" s="288"/>
      <c r="F1003" s="289"/>
      <c r="G1003" s="287" t="str">
        <f t="shared" si="15"/>
        <v>Kein Zusatzplan</v>
      </c>
    </row>
    <row r="1004" spans="1:7">
      <c r="A1004" s="287"/>
      <c r="B1004" s="287"/>
      <c r="C1004" s="287"/>
      <c r="D1004" s="288"/>
      <c r="E1004" s="288"/>
      <c r="F1004" s="289"/>
      <c r="G1004" s="287" t="str">
        <f t="shared" si="15"/>
        <v>Kein Zusatzplan</v>
      </c>
    </row>
    <row r="1005" spans="1:7">
      <c r="A1005" s="287"/>
      <c r="B1005" s="287"/>
      <c r="C1005" s="287"/>
      <c r="D1005" s="288"/>
      <c r="E1005" s="288"/>
      <c r="F1005" s="289"/>
      <c r="G1005" s="287" t="str">
        <f t="shared" si="15"/>
        <v>Kein Zusatzplan</v>
      </c>
    </row>
    <row r="1006" spans="1:7">
      <c r="A1006" s="287"/>
      <c r="B1006" s="287"/>
      <c r="C1006" s="287"/>
      <c r="D1006" s="288"/>
      <c r="E1006" s="288"/>
      <c r="F1006" s="289"/>
      <c r="G1006" s="287" t="str">
        <f t="shared" si="15"/>
        <v>Kein Zusatzplan</v>
      </c>
    </row>
    <row r="1007" spans="1:7">
      <c r="A1007" s="287"/>
      <c r="B1007" s="287"/>
      <c r="C1007" s="287"/>
      <c r="D1007" s="288"/>
      <c r="E1007" s="288"/>
      <c r="F1007" s="289"/>
      <c r="G1007" s="287" t="str">
        <f t="shared" si="15"/>
        <v>Kein Zusatzplan</v>
      </c>
    </row>
    <row r="1008" spans="1:7">
      <c r="A1008" s="287"/>
      <c r="B1008" s="287"/>
      <c r="C1008" s="287"/>
      <c r="D1008" s="288"/>
      <c r="E1008" s="288"/>
      <c r="F1008" s="289"/>
      <c r="G1008" s="287" t="str">
        <f t="shared" si="15"/>
        <v>Kein Zusatzplan</v>
      </c>
    </row>
    <row r="1009" spans="1:7">
      <c r="A1009" s="287"/>
      <c r="B1009" s="287"/>
      <c r="C1009" s="287"/>
      <c r="D1009" s="288"/>
      <c r="E1009" s="288"/>
      <c r="F1009" s="289"/>
      <c r="G1009" s="287" t="str">
        <f t="shared" si="15"/>
        <v>Kein Zusatzplan</v>
      </c>
    </row>
    <row r="1010" spans="1:7">
      <c r="A1010" s="287"/>
      <c r="B1010" s="287"/>
      <c r="C1010" s="287"/>
      <c r="D1010" s="288"/>
      <c r="E1010" s="288"/>
      <c r="F1010" s="289"/>
      <c r="G1010" s="287" t="str">
        <f t="shared" si="15"/>
        <v>Kein Zusatzplan</v>
      </c>
    </row>
    <row r="1011" spans="1:7">
      <c r="A1011" s="287"/>
      <c r="B1011" s="287"/>
      <c r="C1011" s="287"/>
      <c r="D1011" s="288"/>
      <c r="E1011" s="288"/>
      <c r="F1011" s="289"/>
      <c r="G1011" s="287" t="str">
        <f t="shared" si="15"/>
        <v>Kein Zusatzplan</v>
      </c>
    </row>
    <row r="1012" spans="1:7">
      <c r="A1012" s="287"/>
      <c r="B1012" s="287"/>
      <c r="C1012" s="287"/>
      <c r="D1012" s="288"/>
      <c r="E1012" s="288"/>
      <c r="F1012" s="289"/>
      <c r="G1012" s="287" t="str">
        <f t="shared" si="15"/>
        <v>Kein Zusatzplan</v>
      </c>
    </row>
    <row r="1013" spans="1:7">
      <c r="A1013">
        <f>COUNTA(A12:A1012)</f>
        <v>10</v>
      </c>
    </row>
  </sheetData>
  <mergeCells count="3">
    <mergeCell ref="F3:G3"/>
    <mergeCell ref="F4:G4"/>
    <mergeCell ref="A1:G1"/>
  </mergeCells>
  <dataValidations count="6">
    <dataValidation type="list" allowBlank="1" showInputMessage="1" showErrorMessage="1" sqref="B3">
      <formula1>li_basisplan</formula1>
    </dataValidation>
    <dataValidation type="list" allowBlank="1" showInputMessage="1" showErrorMessage="1" sqref="B4">
      <formula1>li_koabzug</formula1>
    </dataValidation>
    <dataValidation type="list" allowBlank="1" showInputMessage="1" showErrorMessage="1" sqref="B6">
      <formula1>li_vktarif</formula1>
    </dataValidation>
    <dataValidation type="list" allowBlank="1" showInputMessage="1" showErrorMessage="1" sqref="B5 G12:G1012">
      <formula1>li_zusatzplan</formula1>
    </dataValidation>
    <dataValidation type="list" allowBlank="1" showInputMessage="1" showErrorMessage="1" sqref="B12:B1012">
      <formula1>li_geschlecht</formula1>
    </dataValidation>
    <dataValidation type="date" allowBlank="1" showInputMessage="1" showErrorMessage="1" sqref="D12:E1012">
      <formula1>p_jahr_beginn</formula1>
      <formula2>p_jahr_ende</formula2>
    </dataValidation>
  </dataValidation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Button 7">
              <controlPr defaultSize="0" print="0" autoFill="0" autoPict="0" macro="[0]!BestRechner">
                <anchor moveWithCells="1" sizeWithCells="1">
                  <from>
                    <xdr:col>4</xdr:col>
                    <xdr:colOff>828675</xdr:colOff>
                    <xdr:row>4</xdr:row>
                    <xdr:rowOff>114300</xdr:rowOff>
                  </from>
                  <to>
                    <xdr:col>6</xdr:col>
                    <xdr:colOff>1295400</xdr:colOff>
                    <xdr:row>7</xdr:row>
                    <xdr:rowOff>9525</xdr:rowOff>
                  </to>
                </anchor>
              </controlPr>
            </control>
          </mc:Choice>
        </mc:AlternateContent>
        <mc:AlternateContent xmlns:mc="http://schemas.openxmlformats.org/markup-compatibility/2006">
          <mc:Choice Requires="x14">
            <control shapeId="3080" r:id="rId5" name="Button 8">
              <controlPr defaultSize="0" print="0" autoFill="0" autoPict="0" macro="[0]!SpeichernXLSX">
                <anchor moveWithCells="1" sizeWithCells="1">
                  <from>
                    <xdr:col>4</xdr:col>
                    <xdr:colOff>828675</xdr:colOff>
                    <xdr:row>7</xdr:row>
                    <xdr:rowOff>85725</xdr:rowOff>
                  </from>
                  <to>
                    <xdr:col>5</xdr:col>
                    <xdr:colOff>1190625</xdr:colOff>
                    <xdr:row>9</xdr:row>
                    <xdr:rowOff>95250</xdr:rowOff>
                  </to>
                </anchor>
              </controlPr>
            </control>
          </mc:Choice>
        </mc:AlternateContent>
        <mc:AlternateContent xmlns:mc="http://schemas.openxmlformats.org/markup-compatibility/2006">
          <mc:Choice Requires="x14">
            <control shapeId="3081" r:id="rId6" name="Button 9">
              <controlPr defaultSize="0" print="0" autoFill="0" autoPict="0" macro="[0]!SpeichernPDF">
                <anchor moveWithCells="1" sizeWithCells="1">
                  <from>
                    <xdr:col>6</xdr:col>
                    <xdr:colOff>95250</xdr:colOff>
                    <xdr:row>7</xdr:row>
                    <xdr:rowOff>85725</xdr:rowOff>
                  </from>
                  <to>
                    <xdr:col>6</xdr:col>
                    <xdr:colOff>1295400</xdr:colOff>
                    <xdr:row>9</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115</vt:i4>
      </vt:variant>
    </vt:vector>
  </HeadingPairs>
  <TitlesOfParts>
    <vt:vector size="125" baseType="lpstr">
      <vt:lpstr>Tarife</vt:lpstr>
      <vt:lpstr>Parameter</vt:lpstr>
      <vt:lpstr>Listen</vt:lpstr>
      <vt:lpstr>Texte</vt:lpstr>
      <vt:lpstr>Berechnung_einzeln</vt:lpstr>
      <vt:lpstr>Beitragsrechner</vt:lpstr>
      <vt:lpstr>Beitragsrechner IV</vt:lpstr>
      <vt:lpstr>Druck</vt:lpstr>
      <vt:lpstr>Erfassung_Bestand</vt:lpstr>
      <vt:lpstr>Bestandesübersicht</vt:lpstr>
      <vt:lpstr>b_anst_dauer</vt:lpstr>
      <vt:lpstr>b_bvgverslohn</vt:lpstr>
      <vt:lpstr>b_grundlagen_erf</vt:lpstr>
      <vt:lpstr>b_grundlagen_erf1</vt:lpstr>
      <vt:lpstr>b_koordLohn</vt:lpstr>
      <vt:lpstr>b_lohn_jahr</vt:lpstr>
      <vt:lpstr>b_prämie_ges</vt:lpstr>
      <vt:lpstr>b_prämie_tot</vt:lpstr>
      <vt:lpstr>b_prämie_tot_netto</vt:lpstr>
      <vt:lpstr>b_risiko_satz</vt:lpstr>
      <vt:lpstr>b_risikoprämie</vt:lpstr>
      <vt:lpstr>b_sifo</vt:lpstr>
      <vt:lpstr>b_sifo_satz</vt:lpstr>
      <vt:lpstr>b_sparprämie</vt:lpstr>
      <vt:lpstr>b_sparprämie_satz</vt:lpstr>
      <vt:lpstr>b_sparprämie_satz_z</vt:lpstr>
      <vt:lpstr>b_sparprämie_z</vt:lpstr>
      <vt:lpstr>b_vk_theo</vt:lpstr>
      <vt:lpstr>b_vkeff</vt:lpstr>
      <vt:lpstr>be_anteil_an</vt:lpstr>
      <vt:lpstr>be_anzahl</vt:lpstr>
      <vt:lpstr>be_basisplan</vt:lpstr>
      <vt:lpstr>be_bereich</vt:lpstr>
      <vt:lpstr>be_betrieb</vt:lpstr>
      <vt:lpstr>be_betrieb_adresse</vt:lpstr>
      <vt:lpstr>be_koa</vt:lpstr>
      <vt:lpstr>be_vktarif</vt:lpstr>
      <vt:lpstr>be_zusatzplan</vt:lpstr>
      <vt:lpstr>be1_bereich</vt:lpstr>
      <vt:lpstr>Beitragsrechner!Druckbereich</vt:lpstr>
      <vt:lpstr>'Beitragsrechner IV'!Druckbereich</vt:lpstr>
      <vt:lpstr>Bestandesübersicht!Drucktitel</vt:lpstr>
      <vt:lpstr>li_basisplan</vt:lpstr>
      <vt:lpstr>li_geschlecht</vt:lpstr>
      <vt:lpstr>li_ivaktiv</vt:lpstr>
      <vt:lpstr>li_koabzug</vt:lpstr>
      <vt:lpstr>li_sprache</vt:lpstr>
      <vt:lpstr>li_vktarif</vt:lpstr>
      <vt:lpstr>li_zusatzplan</vt:lpstr>
      <vt:lpstr>p_alter_max_m</vt:lpstr>
      <vt:lpstr>p_alter_max_w</vt:lpstr>
      <vt:lpstr>p_alter_min</vt:lpstr>
      <vt:lpstr>p_eintrittsschwelle</vt:lpstr>
      <vt:lpstr>p_jahr</vt:lpstr>
      <vt:lpstr>p_jahr_beginn</vt:lpstr>
      <vt:lpstr>p_jahr_ende</vt:lpstr>
      <vt:lpstr>p_jahr_tage</vt:lpstr>
      <vt:lpstr>p_max_ahvlohn</vt:lpstr>
      <vt:lpstr>p_max_koabzug</vt:lpstr>
      <vt:lpstr>p_max_kolohn</vt:lpstr>
      <vt:lpstr>p_maxBVGLohn</vt:lpstr>
      <vt:lpstr>p_min_kolohn</vt:lpstr>
      <vt:lpstr>p_zins</vt:lpstr>
      <vt:lpstr>pr_risiko</vt:lpstr>
      <vt:lpstr>pr_sparteil</vt:lpstr>
      <vt:lpstr>pr_vkrabatt</vt:lpstr>
      <vt:lpstr>te_beitrag_ag</vt:lpstr>
      <vt:lpstr>te_beitrag_an</vt:lpstr>
      <vt:lpstr>te_beitrag_an2</vt:lpstr>
      <vt:lpstr>te_fusszeile</vt:lpstr>
      <vt:lpstr>te_hinweis_zins</vt:lpstr>
      <vt:lpstr>te_hinweis1</vt:lpstr>
      <vt:lpstr>te_hinweis2</vt:lpstr>
      <vt:lpstr>te_jahrgang</vt:lpstr>
      <vt:lpstr>te_lohn</vt:lpstr>
      <vt:lpstr>te_name</vt:lpstr>
      <vt:lpstr>te_pencas1</vt:lpstr>
      <vt:lpstr>te_pencas2</vt:lpstr>
      <vt:lpstr>te_risikoprämie</vt:lpstr>
      <vt:lpstr>te_risikoprämie2</vt:lpstr>
      <vt:lpstr>te_sifo</vt:lpstr>
      <vt:lpstr>te_sparprämie</vt:lpstr>
      <vt:lpstr>te_sparprämie2</vt:lpstr>
      <vt:lpstr>te_titel</vt:lpstr>
      <vt:lpstr>te_titel_hinweis</vt:lpstr>
      <vt:lpstr>te_tot_betrieb</vt:lpstr>
      <vt:lpstr>te_totprämie</vt:lpstr>
      <vt:lpstr>te_vers_lohn</vt:lpstr>
      <vt:lpstr>te_verwkosten</vt:lpstr>
      <vt:lpstr>te_verwkosten2</vt:lpstr>
      <vt:lpstr>texte</vt:lpstr>
      <vt:lpstr>u_ahvnr</vt:lpstr>
      <vt:lpstr>u_anst_ende</vt:lpstr>
      <vt:lpstr>u_anst_start</vt:lpstr>
      <vt:lpstr>u_erf_anst_ende</vt:lpstr>
      <vt:lpstr>u_erf_anst_start</vt:lpstr>
      <vt:lpstr>u_erf_geschlecht</vt:lpstr>
      <vt:lpstr>u_erf_jahrgang</vt:lpstr>
      <vt:lpstr>u_erf_lohn</vt:lpstr>
      <vt:lpstr>u_erf_name</vt:lpstr>
      <vt:lpstr>u_erf_plan</vt:lpstr>
      <vt:lpstr>u_erf_plan_koa</vt:lpstr>
      <vt:lpstr>u_erf_vkrabatt</vt:lpstr>
      <vt:lpstr>u_erf_zusatzplan</vt:lpstr>
      <vt:lpstr>u_geschlecht</vt:lpstr>
      <vt:lpstr>u_geschlecht_k</vt:lpstr>
      <vt:lpstr>u_geschlecht1</vt:lpstr>
      <vt:lpstr>u_ivaktiv</vt:lpstr>
      <vt:lpstr>u_ivaktiv1</vt:lpstr>
      <vt:lpstr>u_ivfaktor</vt:lpstr>
      <vt:lpstr>u_ivgrad</vt:lpstr>
      <vt:lpstr>u_ivreduktion</vt:lpstr>
      <vt:lpstr>u_jahrgang</vt:lpstr>
      <vt:lpstr>u_lohn</vt:lpstr>
      <vt:lpstr>u_name</vt:lpstr>
      <vt:lpstr>u_plan</vt:lpstr>
      <vt:lpstr>u_plan_koa</vt:lpstr>
      <vt:lpstr>u_plan_koa1</vt:lpstr>
      <vt:lpstr>u_plan1</vt:lpstr>
      <vt:lpstr>u_sprache</vt:lpstr>
      <vt:lpstr>u_sprache1</vt:lpstr>
      <vt:lpstr>u_vkrabatt</vt:lpstr>
      <vt:lpstr>u_vkrabatt1</vt:lpstr>
      <vt:lpstr>u_zusatzplan</vt:lpstr>
      <vt:lpstr>u_zusatzplan1</vt:lpstr>
    </vt:vector>
  </TitlesOfParts>
  <Company>Agrisano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Gertsch</dc:creator>
  <cp:lastModifiedBy>Marco Gertsch</cp:lastModifiedBy>
  <cp:lastPrinted>2019-01-21T07:49:13Z</cp:lastPrinted>
  <dcterms:created xsi:type="dcterms:W3CDTF">2018-05-15T15:27:57Z</dcterms:created>
  <dcterms:modified xsi:type="dcterms:W3CDTF">2019-01-21T07:57:55Z</dcterms:modified>
</cp:coreProperties>
</file>